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R LÍQUIDO\NOTAS ENCOMENDA\"/>
    </mc:Choice>
  </mc:AlternateContent>
  <bookViews>
    <workbookView xWindow="0" yWindow="0" windowWidth="28800" windowHeight="12300"/>
  </bookViews>
  <sheets>
    <sheet name="Nota Encomenda_IST-ID" sheetId="1" r:id="rId1"/>
  </sheets>
  <calcPr calcId="162913"/>
</workbook>
</file>

<file path=xl/calcChain.xml><?xml version="1.0" encoding="utf-8"?>
<calcChain xmlns="http://schemas.openxmlformats.org/spreadsheetml/2006/main">
  <c r="F47" i="1" l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H38" i="1"/>
  <c r="F37" i="1"/>
  <c r="H37" i="1" s="1"/>
  <c r="F36" i="1"/>
  <c r="H36" i="1" s="1"/>
  <c r="F35" i="1"/>
  <c r="H35" i="1" s="1"/>
  <c r="F34" i="1"/>
  <c r="H34" i="1" s="1"/>
  <c r="H33" i="1"/>
  <c r="F33" i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H25" i="1"/>
  <c r="F25" i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49" i="1" l="1"/>
  <c r="H49" i="1" s="1"/>
  <c r="F48" i="1"/>
  <c r="H48" i="1" s="1"/>
  <c r="H56" i="1"/>
  <c r="H55" i="1"/>
  <c r="H54" i="1"/>
  <c r="H47" i="1"/>
  <c r="H50" i="1" l="1"/>
  <c r="H57" i="1"/>
  <c r="H58" i="1" s="1"/>
  <c r="H59" i="1" s="1"/>
  <c r="H51" i="1" l="1"/>
  <c r="H52" i="1" s="1"/>
</calcChain>
</file>

<file path=xl/sharedStrings.xml><?xml version="1.0" encoding="utf-8"?>
<sst xmlns="http://schemas.openxmlformats.org/spreadsheetml/2006/main" count="112" uniqueCount="77">
  <si>
    <t>IST-ID</t>
  </si>
  <si>
    <t xml:space="preserve">Quadro 1 – Identificação </t>
  </si>
  <si>
    <t xml:space="preserve">1.1. Responsável do Projeto:  </t>
  </si>
  <si>
    <t>1.2. Cabimento no Projeto:</t>
  </si>
  <si>
    <t>Data:</t>
  </si>
  <si>
    <t>Assinatura:</t>
  </si>
  <si>
    <t>Autorização do Responsável:</t>
  </si>
  <si>
    <t>Quadro 2 – Dados da Encomenda</t>
  </si>
  <si>
    <t>2.1. Pedido emitido  por:</t>
  </si>
  <si>
    <t>Edifício</t>
  </si>
  <si>
    <t>Laboratório</t>
  </si>
  <si>
    <t>C. Custo</t>
  </si>
  <si>
    <t>Projeto</t>
  </si>
  <si>
    <t>Nº Conta AL</t>
  </si>
  <si>
    <t xml:space="preserve"> Outros Contactos (telemóveis, etc.):</t>
  </si>
  <si>
    <t>Email:</t>
  </si>
  <si>
    <t>Nº Extensão:</t>
  </si>
  <si>
    <t xml:space="preserve">Quadro 3 – Pedido de Gases Acondicionados </t>
  </si>
  <si>
    <t>Produto</t>
  </si>
  <si>
    <t>UN</t>
  </si>
  <si>
    <t>Qt.</t>
  </si>
  <si>
    <t>kg</t>
  </si>
  <si>
    <t>m3g</t>
  </si>
  <si>
    <t>GELO SECO CX.CARTAO (10 Kg)</t>
  </si>
  <si>
    <t>GELO SECO CX.CARTAO(20 Kg)</t>
  </si>
  <si>
    <t xml:space="preserve">HELIO Líquido </t>
  </si>
  <si>
    <t>L</t>
  </si>
  <si>
    <t>TOTAL (S/ IVA)</t>
  </si>
  <si>
    <t>IVA</t>
  </si>
  <si>
    <t>TOTAL (C/ IVA)</t>
  </si>
  <si>
    <t>MISTURAS</t>
  </si>
  <si>
    <t xml:space="preserve">Quadro 4 –  AZOTO </t>
  </si>
  <si>
    <t>Azoto Líquido (Granel):</t>
  </si>
  <si>
    <t>Quantidade:</t>
  </si>
  <si>
    <t>Data do Pedido:</t>
  </si>
  <si>
    <t>Data de Entrega:</t>
  </si>
  <si>
    <t>Assinatura Recebedor / Nº Mecº</t>
  </si>
  <si>
    <t>Observações:</t>
  </si>
  <si>
    <t>-</t>
  </si>
  <si>
    <t xml:space="preserve"> Valor UN (s/ IVA)</t>
  </si>
  <si>
    <t xml:space="preserve"> V. garrafa (s/ IVA)</t>
  </si>
  <si>
    <r>
      <t>Requisição/ Referência IST</t>
    </r>
    <r>
      <rPr>
        <sz val="7"/>
        <color theme="1"/>
        <rFont val="Century Gothic"/>
        <family val="2"/>
      </rPr>
      <t xml:space="preserve"> </t>
    </r>
    <r>
      <rPr>
        <sz val="7"/>
        <color theme="0" tint="-0.499984740745262"/>
        <rFont val="Century Gothic"/>
        <family val="2"/>
      </rPr>
      <t>(a preencher pelo Arlíquido)</t>
    </r>
  </si>
  <si>
    <r>
      <t>NOTA</t>
    </r>
    <r>
      <rPr>
        <sz val="8"/>
        <color theme="1"/>
        <rFont val="Century"/>
        <family val="1"/>
      </rPr>
      <t xml:space="preserve">: Este formulário deverá ser enviado, devidamente preenchido, para o </t>
    </r>
    <r>
      <rPr>
        <b/>
        <sz val="8"/>
        <color theme="1"/>
        <rFont val="Century"/>
        <family val="1"/>
      </rPr>
      <t>e-mail: arliquido@tecnico.ulisboa.pt</t>
    </r>
    <r>
      <rPr>
        <sz val="8"/>
        <color theme="1"/>
        <rFont val="Century"/>
        <family val="1"/>
      </rPr>
      <t xml:space="preserve">, com conhecimento para o (1.1) responsável do projeto, sempre que não seja o próprio responsável a enviar. Qualquer erro ou incorreção detetada, pelo próprio ou pelo responsável do projeto, deve ser imediatamente comunicado para </t>
    </r>
    <r>
      <rPr>
        <b/>
        <sz val="8"/>
        <color theme="1"/>
        <rFont val="Century"/>
        <family val="1"/>
      </rPr>
      <t>ngac@tecnico.ulisboa.pt.</t>
    </r>
  </si>
  <si>
    <t>Quadro 5 – Notas</t>
  </si>
  <si>
    <t>Alphagaz 1 AR L50</t>
  </si>
  <si>
    <t>Alphagaz 1 ARGON L50</t>
  </si>
  <si>
    <t>Alphagaz 2 ARGON L50</t>
  </si>
  <si>
    <t>Alphagaz  mix 5% CH4 EM ARGON L50</t>
  </si>
  <si>
    <t>Alphagaz 1 AZOTO L50</t>
  </si>
  <si>
    <t>Alphagaz 2 AZOTO L50</t>
  </si>
  <si>
    <t>AZOTO  Industrial L50</t>
  </si>
  <si>
    <t>AZOTO LGC RANGER  180</t>
  </si>
  <si>
    <t>CO2 Industrial L50</t>
  </si>
  <si>
    <t>CO2 Industrial c/ TP L50</t>
  </si>
  <si>
    <t>CO2 N48 L50</t>
  </si>
  <si>
    <t>CO2 N48 c/TP L50</t>
  </si>
  <si>
    <t>Alphagaz 1 HELIO L50</t>
  </si>
  <si>
    <t>Alphagaz 2 HELIO L50</t>
  </si>
  <si>
    <t>Alphagaz 1 HIDROGÉNIO L50</t>
  </si>
  <si>
    <t>Alphagaz 2 HIDROGÉNIO L50</t>
  </si>
  <si>
    <t>garrafa</t>
  </si>
  <si>
    <t>METANO  N25 (200 bar) L50</t>
  </si>
  <si>
    <t>Alphagaz Mix ARGON - 5%H2 L50</t>
  </si>
  <si>
    <t>Alphagaz 1 OXIGÉNIO L50</t>
  </si>
  <si>
    <t>OXIGÉNIO INDUSTRIAL  L50</t>
  </si>
  <si>
    <t>Alphagaz 1 PROTÓXIDO DE AZOTO L50</t>
  </si>
  <si>
    <t>1.3. Cabimento Unidade de Exploração:</t>
  </si>
  <si>
    <r>
      <t xml:space="preserve">                                    e-mail: </t>
    </r>
    <r>
      <rPr>
        <b/>
        <sz val="7"/>
        <color theme="1"/>
        <rFont val="Century Gothic"/>
        <family val="2"/>
      </rPr>
      <t>arliquido@tecnico.ulisboa.pt</t>
    </r>
  </si>
  <si>
    <t>Alphagaz 1 HELIO (V12)</t>
  </si>
  <si>
    <t>01_IST-ID/ NGAC/2021</t>
  </si>
  <si>
    <t>ACETILENO Garrafa 7,8kg</t>
  </si>
  <si>
    <t>ACETILENO Garrafa L42</t>
  </si>
  <si>
    <t>ACETILENO N26 garrafa std L50 (~6,5kg)</t>
  </si>
  <si>
    <t>Contrato N.º:</t>
  </si>
  <si>
    <t>Valor total                           (s/ IVA)</t>
  </si>
  <si>
    <t>Valor total                     (s/ IVA)</t>
  </si>
  <si>
    <t xml:space="preserve">Diogo Filipe Saraiva, tel: 910505340 / Miguel Coito, tel: 969012348  – Suporte Local Cliente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</si>
</sst>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_ ;[Red]\-#,##0.00\ 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24"/>
      <color rgb="FF999999"/>
      <name val="Tahoma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name val="Arial"/>
      <family val="2"/>
    </font>
    <font>
      <sz val="28"/>
      <color theme="9" tint="-0.249977111117893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"/>
      <family val="1"/>
    </font>
    <font>
      <sz val="8"/>
      <color theme="1"/>
      <name val="Century"/>
      <family val="1"/>
    </font>
    <font>
      <b/>
      <sz val="7"/>
      <color theme="1"/>
      <name val="Century Gothic"/>
      <family val="2"/>
    </font>
    <font>
      <sz val="7"/>
      <color theme="1"/>
      <name val="Century Gothic"/>
      <family val="2"/>
    </font>
    <font>
      <sz val="7"/>
      <color theme="0" tint="-0.499984740745262"/>
      <name val="Century Gothic"/>
      <family val="2"/>
    </font>
    <font>
      <b/>
      <u/>
      <sz val="8"/>
      <color theme="1"/>
      <name val="Century"/>
      <family val="1"/>
    </font>
    <font>
      <sz val="9"/>
      <color theme="1"/>
      <name val="Century Gothic"/>
      <family val="2"/>
    </font>
    <font>
      <sz val="9"/>
      <name val="Century Gothic"/>
      <family val="2"/>
    </font>
    <font>
      <b/>
      <sz val="26"/>
      <color theme="9" tint="-0.249977111117893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0" tint="-4.9989318521683403E-2"/>
        <bgColor indexed="64"/>
      </patternFill>
    </fill>
  </fills>
  <borders count="108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indexed="64"/>
      </left>
      <right/>
      <top style="medium">
        <color theme="3"/>
      </top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/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 style="medium">
        <color theme="3"/>
      </top>
      <bottom style="hair">
        <color theme="3"/>
      </bottom>
      <diagonal/>
    </border>
    <border>
      <left style="thin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 style="thin">
        <color theme="3"/>
      </left>
      <right/>
      <top style="hair">
        <color theme="3"/>
      </top>
      <bottom/>
      <diagonal/>
    </border>
    <border>
      <left/>
      <right/>
      <top style="hair">
        <color theme="3"/>
      </top>
      <bottom/>
      <diagonal/>
    </border>
    <border>
      <left/>
      <right style="thin">
        <color theme="3"/>
      </right>
      <top style="hair">
        <color theme="3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hair">
        <color theme="3"/>
      </top>
      <bottom style="hair">
        <color theme="3"/>
      </bottom>
      <diagonal/>
    </border>
    <border>
      <left style="thin">
        <color theme="3"/>
      </left>
      <right style="medium">
        <color theme="3"/>
      </right>
      <top/>
      <bottom/>
      <diagonal/>
    </border>
    <border>
      <left/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 style="mediumDashDotDot">
        <color theme="3"/>
      </top>
      <bottom/>
      <diagonal/>
    </border>
    <border>
      <left style="thin">
        <color theme="3"/>
      </left>
      <right style="thin">
        <color theme="3"/>
      </right>
      <top style="mediumDashDotDot">
        <color theme="3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 style="thin">
        <color theme="3"/>
      </right>
      <top style="slantDashDot">
        <color theme="3"/>
      </top>
      <bottom/>
      <diagonal/>
    </border>
    <border>
      <left style="thin">
        <color theme="3"/>
      </left>
      <right style="thin">
        <color theme="3"/>
      </right>
      <top style="slantDashDot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medium">
        <color theme="3"/>
      </right>
      <top style="slantDashDot">
        <color theme="3"/>
      </top>
      <bottom style="hair">
        <color theme="3"/>
      </bottom>
      <diagonal/>
    </border>
    <border>
      <left style="thin">
        <color theme="3"/>
      </left>
      <right style="medium">
        <color theme="3"/>
      </right>
      <top style="hair">
        <color theme="3"/>
      </top>
      <bottom/>
      <diagonal/>
    </border>
    <border>
      <left style="thin">
        <color theme="3"/>
      </left>
      <right style="medium">
        <color theme="3"/>
      </right>
      <top style="mediumDashDotDot">
        <color theme="3"/>
      </top>
      <bottom style="hair">
        <color theme="3"/>
      </bottom>
      <diagonal/>
    </border>
    <border>
      <left/>
      <right style="medium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medium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/>
      <bottom style="hair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hair">
        <color theme="3"/>
      </right>
      <top style="thin">
        <color theme="3"/>
      </top>
      <bottom/>
      <diagonal/>
    </border>
    <border>
      <left style="hair">
        <color theme="3"/>
      </left>
      <right style="hair">
        <color theme="3"/>
      </right>
      <top style="thin">
        <color theme="3"/>
      </top>
      <bottom/>
      <diagonal/>
    </border>
    <border>
      <left style="hair">
        <color theme="3"/>
      </left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hair">
        <color theme="3"/>
      </right>
      <top/>
      <bottom style="mediumDashDotDot">
        <color theme="3"/>
      </bottom>
      <diagonal/>
    </border>
    <border>
      <left style="hair">
        <color theme="3"/>
      </left>
      <right style="hair">
        <color theme="3"/>
      </right>
      <top/>
      <bottom style="mediumDashDotDot">
        <color theme="3"/>
      </bottom>
      <diagonal/>
    </border>
    <border>
      <left style="hair">
        <color theme="3"/>
      </left>
      <right style="medium">
        <color theme="3"/>
      </right>
      <top/>
      <bottom style="mediumDashDotDot">
        <color theme="3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medium">
        <color theme="3"/>
      </right>
      <top style="hair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medium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/>
      <diagonal/>
    </border>
    <border>
      <left style="thin">
        <color theme="3"/>
      </left>
      <right style="thin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 style="thin">
        <color theme="3"/>
      </left>
      <right style="medium">
        <color theme="3"/>
      </right>
      <top/>
      <bottom style="hair">
        <color theme="3"/>
      </bottom>
      <diagonal/>
    </border>
    <border>
      <left/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medium">
        <color theme="3"/>
      </right>
      <top style="thin">
        <color theme="3"/>
      </top>
      <bottom style="medium">
        <color theme="3"/>
      </bottom>
      <diagonal/>
    </border>
    <border>
      <left style="hair">
        <color rgb="FF1F497D"/>
      </left>
      <right style="hair">
        <color rgb="FF1F497D"/>
      </right>
      <top/>
      <bottom style="hair">
        <color rgb="FF1F497D"/>
      </bottom>
      <diagonal/>
    </border>
    <border>
      <left style="hair">
        <color rgb="FF1F497D"/>
      </left>
      <right style="hair">
        <color rgb="FF1F497D"/>
      </right>
      <top style="hair">
        <color rgb="FF1F497D"/>
      </top>
      <bottom style="hair">
        <color rgb="FF1F497D"/>
      </bottom>
      <diagonal/>
    </border>
    <border>
      <left style="medium">
        <color theme="3"/>
      </left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 style="dashed">
        <color theme="3"/>
      </left>
      <right/>
      <top style="thin">
        <color theme="3"/>
      </top>
      <bottom style="hair">
        <color theme="3"/>
      </bottom>
      <diagonal/>
    </border>
    <border>
      <left style="dashed">
        <color theme="3"/>
      </left>
      <right/>
      <top style="hair">
        <color theme="3"/>
      </top>
      <bottom style="hair">
        <color theme="3"/>
      </bottom>
      <diagonal/>
    </border>
    <border>
      <left/>
      <right style="dashed">
        <color theme="3"/>
      </right>
      <top style="thin">
        <color theme="3"/>
      </top>
      <bottom style="hair">
        <color theme="3"/>
      </bottom>
      <diagonal/>
    </border>
    <border>
      <left/>
      <right style="dashed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hair">
        <color theme="3"/>
      </right>
      <top style="dashed">
        <color theme="3"/>
      </top>
      <bottom style="dashed">
        <color theme="3"/>
      </bottom>
      <diagonal/>
    </border>
    <border>
      <left style="medium">
        <color theme="3"/>
      </left>
      <right style="hair">
        <color theme="3"/>
      </right>
      <top style="hair">
        <color theme="3"/>
      </top>
      <bottom/>
      <diagonal/>
    </border>
    <border>
      <left style="hair">
        <color theme="3"/>
      </left>
      <right/>
      <top style="hair">
        <color theme="3"/>
      </top>
      <bottom/>
      <diagonal/>
    </border>
    <border>
      <left/>
      <right style="hair">
        <color theme="3"/>
      </right>
      <top style="hair">
        <color theme="3"/>
      </top>
      <bottom/>
      <diagonal/>
    </border>
    <border>
      <left style="hair">
        <color theme="3"/>
      </left>
      <right style="hair">
        <color theme="3"/>
      </right>
      <top style="hair">
        <color theme="3"/>
      </top>
      <bottom/>
      <diagonal/>
    </border>
    <border>
      <left style="medium">
        <color theme="3"/>
      </left>
      <right style="hair">
        <color theme="3"/>
      </right>
      <top/>
      <bottom style="slantDashDot">
        <color theme="3"/>
      </bottom>
      <diagonal/>
    </border>
    <border>
      <left style="hair">
        <color theme="3"/>
      </left>
      <right style="hair">
        <color theme="3"/>
      </right>
      <top/>
      <bottom style="slantDashDot">
        <color theme="3"/>
      </bottom>
      <diagonal/>
    </border>
    <border>
      <left style="hair">
        <color theme="3"/>
      </left>
      <right style="hair">
        <color theme="3"/>
      </right>
      <top style="dashed">
        <color theme="3"/>
      </top>
      <bottom style="dashed">
        <color theme="3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6" fillId="2" borderId="38" xfId="0" applyFont="1" applyFill="1" applyBorder="1" applyAlignment="1" applyProtection="1">
      <alignment horizontal="right" vertical="center" wrapText="1" readingOrder="1"/>
    </xf>
    <xf numFmtId="0" fontId="8" fillId="2" borderId="38" xfId="0" applyFont="1" applyFill="1" applyBorder="1" applyAlignment="1" applyProtection="1">
      <alignment horizontal="center" vertical="center" wrapText="1" readingOrder="1"/>
    </xf>
    <xf numFmtId="0" fontId="0" fillId="0" borderId="0" xfId="0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Protection="1"/>
    <xf numFmtId="0" fontId="6" fillId="2" borderId="8" xfId="0" applyFont="1" applyFill="1" applyBorder="1" applyAlignment="1" applyProtection="1">
      <alignment horizontal="right" vertical="distributed" wrapText="1"/>
    </xf>
    <xf numFmtId="0" fontId="7" fillId="0" borderId="0" xfId="1" applyAlignment="1" applyProtection="1">
      <alignment vertical="center"/>
    </xf>
    <xf numFmtId="0" fontId="0" fillId="0" borderId="0" xfId="0" applyAlignment="1" applyProtection="1">
      <alignment horizontal="left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right" vertical="center" wrapText="1"/>
    </xf>
    <xf numFmtId="164" fontId="18" fillId="0" borderId="0" xfId="0" applyNumberFormat="1" applyFont="1" applyFill="1" applyBorder="1" applyAlignment="1" applyProtection="1">
      <alignment horizontal="right" vertical="center" wrapText="1"/>
    </xf>
    <xf numFmtId="0" fontId="6" fillId="6" borderId="7" xfId="0" applyFont="1" applyFill="1" applyBorder="1" applyAlignment="1" applyProtection="1">
      <alignment horizontal="right" vertical="center" wrapText="1" readingOrder="1"/>
    </xf>
    <xf numFmtId="0" fontId="6" fillId="6" borderId="31" xfId="0" applyFont="1" applyFill="1" applyBorder="1" applyAlignment="1" applyProtection="1">
      <alignment horizontal="right" vertical="center" wrapText="1" readingOrder="1"/>
    </xf>
    <xf numFmtId="0" fontId="9" fillId="6" borderId="30" xfId="0" applyFont="1" applyFill="1" applyBorder="1" applyAlignment="1" applyProtection="1">
      <alignment horizontal="right" vertical="center" wrapText="1" readingOrder="1"/>
    </xf>
    <xf numFmtId="0" fontId="9" fillId="6" borderId="33" xfId="0" applyFont="1" applyFill="1" applyBorder="1" applyAlignment="1" applyProtection="1">
      <alignment horizontal="right" vertical="center" wrapText="1" readingOrder="1"/>
    </xf>
    <xf numFmtId="0" fontId="3" fillId="6" borderId="9" xfId="0" applyFont="1" applyFill="1" applyBorder="1" applyAlignment="1" applyProtection="1">
      <alignment horizontal="center" vertical="center" wrapText="1"/>
    </xf>
    <xf numFmtId="0" fontId="3" fillId="6" borderId="10" xfId="0" applyFont="1" applyFill="1" applyBorder="1" applyAlignment="1" applyProtection="1">
      <alignment horizontal="center" vertical="center" wrapText="1"/>
    </xf>
    <xf numFmtId="0" fontId="27" fillId="0" borderId="0" xfId="0" applyFont="1"/>
    <xf numFmtId="0" fontId="4" fillId="0" borderId="38" xfId="0" applyFont="1" applyBorder="1" applyAlignment="1" applyProtection="1">
      <alignment horizontal="center" vertical="center" wrapText="1"/>
    </xf>
    <xf numFmtId="8" fontId="15" fillId="6" borderId="62" xfId="0" applyNumberFormat="1" applyFont="1" applyFill="1" applyBorder="1" applyAlignment="1" applyProtection="1">
      <alignment horizontal="right" vertical="center" wrapText="1"/>
    </xf>
    <xf numFmtId="0" fontId="3" fillId="4" borderId="9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 wrapText="1"/>
    </xf>
    <xf numFmtId="0" fontId="18" fillId="4" borderId="10" xfId="0" applyFont="1" applyFill="1" applyBorder="1" applyAlignment="1" applyProtection="1">
      <alignment horizontal="center" vertical="center"/>
    </xf>
    <xf numFmtId="0" fontId="19" fillId="0" borderId="67" xfId="0" applyFont="1" applyFill="1" applyBorder="1" applyAlignment="1" applyProtection="1">
      <alignment horizontal="center" vertical="center"/>
      <protection locked="0"/>
    </xf>
    <xf numFmtId="8" fontId="18" fillId="6" borderId="68" xfId="0" applyNumberFormat="1" applyFont="1" applyFill="1" applyBorder="1" applyAlignment="1" applyProtection="1">
      <alignment horizontal="right" vertical="center" wrapText="1"/>
    </xf>
    <xf numFmtId="0" fontId="19" fillId="0" borderId="61" xfId="0" applyFont="1" applyFill="1" applyBorder="1" applyAlignment="1" applyProtection="1">
      <alignment horizontal="center" vertical="center"/>
      <protection locked="0"/>
    </xf>
    <xf numFmtId="8" fontId="18" fillId="6" borderId="62" xfId="0" applyNumberFormat="1" applyFont="1" applyFill="1" applyBorder="1" applyAlignment="1" applyProtection="1">
      <alignment horizontal="right" vertical="center" wrapText="1"/>
    </xf>
    <xf numFmtId="0" fontId="19" fillId="0" borderId="70" xfId="0" applyFont="1" applyFill="1" applyBorder="1" applyAlignment="1" applyProtection="1">
      <alignment horizontal="center" vertical="center"/>
      <protection locked="0"/>
    </xf>
    <xf numFmtId="8" fontId="18" fillId="6" borderId="71" xfId="0" applyNumberFormat="1" applyFont="1" applyFill="1" applyBorder="1" applyAlignment="1" applyProtection="1">
      <alignment horizontal="right" vertical="center" wrapText="1"/>
    </xf>
    <xf numFmtId="0" fontId="18" fillId="6" borderId="77" xfId="0" applyFont="1" applyFill="1" applyBorder="1" applyAlignment="1" applyProtection="1">
      <alignment horizontal="center" vertical="center" wrapText="1"/>
    </xf>
    <xf numFmtId="8" fontId="18" fillId="6" borderId="78" xfId="0" applyNumberFormat="1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8" fontId="18" fillId="0" borderId="0" xfId="0" applyNumberFormat="1" applyFont="1" applyFill="1" applyBorder="1" applyAlignment="1" applyProtection="1">
      <alignment horizontal="left" vertical="center"/>
    </xf>
    <xf numFmtId="165" fontId="18" fillId="0" borderId="0" xfId="0" applyNumberFormat="1" applyFont="1" applyFill="1" applyBorder="1" applyAlignment="1" applyProtection="1">
      <alignment horizontal="center" vertical="center" wrapText="1"/>
    </xf>
    <xf numFmtId="14" fontId="1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75" xfId="0" applyFont="1" applyFill="1" applyBorder="1" applyAlignment="1" applyProtection="1">
      <alignment horizontal="right" vertical="center" wrapText="1"/>
    </xf>
    <xf numFmtId="0" fontId="0" fillId="0" borderId="0" xfId="0" applyProtection="1"/>
    <xf numFmtId="14" fontId="3" fillId="2" borderId="40" xfId="0" applyNumberFormat="1" applyFont="1" applyFill="1" applyBorder="1" applyAlignment="1" applyProtection="1">
      <alignment horizontal="center" vertical="justify" wrapText="1"/>
      <protection locked="0"/>
    </xf>
    <xf numFmtId="1" fontId="28" fillId="0" borderId="61" xfId="0" applyNumberFormat="1" applyFont="1" applyFill="1" applyBorder="1" applyAlignment="1" applyProtection="1">
      <alignment horizontal="center" vertical="center"/>
      <protection locked="0"/>
    </xf>
    <xf numFmtId="0" fontId="8" fillId="5" borderId="88" xfId="0" applyFont="1" applyFill="1" applyBorder="1" applyAlignment="1" applyProtection="1">
      <alignment horizontal="center" vertical="center" wrapText="1"/>
    </xf>
    <xf numFmtId="0" fontId="8" fillId="5" borderId="25" xfId="0" applyFont="1" applyFill="1" applyBorder="1" applyAlignment="1" applyProtection="1">
      <alignment horizontal="right" vertical="center" wrapText="1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5" fillId="0" borderId="105" xfId="0" applyFont="1" applyFill="1" applyBorder="1" applyAlignment="1" applyProtection="1">
      <alignment horizontal="justify" vertical="center" wrapText="1"/>
      <protection locked="0"/>
    </xf>
    <xf numFmtId="0" fontId="15" fillId="0" borderId="100" xfId="0" applyFont="1" applyFill="1" applyBorder="1" applyAlignment="1" applyProtection="1">
      <alignment horizontal="justify" vertical="center" wrapText="1"/>
      <protection locked="0"/>
    </xf>
    <xf numFmtId="0" fontId="14" fillId="7" borderId="94" xfId="2" applyFont="1" applyFill="1" applyBorder="1" applyAlignment="1">
      <alignment vertical="center"/>
    </xf>
    <xf numFmtId="44" fontId="14" fillId="7" borderId="98" xfId="2" applyNumberFormat="1" applyFont="1" applyFill="1" applyBorder="1" applyAlignment="1">
      <alignment vertical="center"/>
    </xf>
    <xf numFmtId="44" fontId="14" fillId="7" borderId="95" xfId="2" applyNumberFormat="1" applyFont="1" applyFill="1" applyBorder="1" applyAlignment="1">
      <alignment vertical="center"/>
    </xf>
    <xf numFmtId="44" fontId="14" fillId="7" borderId="99" xfId="2" applyNumberFormat="1" applyFont="1" applyFill="1" applyBorder="1" applyAlignment="1">
      <alignment vertical="center"/>
    </xf>
    <xf numFmtId="44" fontId="14" fillId="7" borderId="95" xfId="2" applyNumberFormat="1" applyFont="1" applyFill="1" applyBorder="1" applyAlignment="1">
      <alignment horizontal="center" vertical="center"/>
    </xf>
    <xf numFmtId="8" fontId="14" fillId="7" borderId="107" xfId="0" applyNumberFormat="1" applyFont="1" applyFill="1" applyBorder="1" applyAlignment="1" applyProtection="1">
      <alignment horizontal="right" vertical="center" wrapText="1"/>
    </xf>
    <xf numFmtId="8" fontId="14" fillId="7" borderId="63" xfId="0" applyNumberFormat="1" applyFont="1" applyFill="1" applyBorder="1" applyAlignment="1" applyProtection="1">
      <alignment horizontal="right" vertical="center" wrapText="1"/>
    </xf>
    <xf numFmtId="8" fontId="18" fillId="8" borderId="50" xfId="0" applyNumberFormat="1" applyFont="1" applyFill="1" applyBorder="1" applyAlignment="1" applyProtection="1">
      <alignment horizontal="right" vertical="center" wrapText="1"/>
    </xf>
    <xf numFmtId="8" fontId="18" fillId="8" borderId="40" xfId="0" applyNumberFormat="1" applyFont="1" applyFill="1" applyBorder="1" applyAlignment="1" applyProtection="1">
      <alignment horizontal="right" vertical="center" wrapText="1"/>
    </xf>
    <xf numFmtId="164" fontId="18" fillId="8" borderId="51" xfId="0" applyNumberFormat="1" applyFont="1" applyFill="1" applyBorder="1" applyAlignment="1" applyProtection="1">
      <alignment horizontal="right" vertical="center" wrapText="1"/>
    </xf>
    <xf numFmtId="8" fontId="18" fillId="8" borderId="52" xfId="0" applyNumberFormat="1" applyFont="1" applyFill="1" applyBorder="1" applyAlignment="1" applyProtection="1">
      <alignment horizontal="right" vertical="center" wrapText="1"/>
    </xf>
    <xf numFmtId="164" fontId="18" fillId="8" borderId="74" xfId="0" applyNumberFormat="1" applyFont="1" applyFill="1" applyBorder="1" applyAlignment="1" applyProtection="1">
      <alignment horizontal="right" vertical="center" wrapText="1"/>
    </xf>
    <xf numFmtId="0" fontId="18" fillId="7" borderId="82" xfId="0" applyFont="1" applyFill="1" applyBorder="1" applyAlignment="1" applyProtection="1">
      <alignment horizontal="center" vertical="center" wrapText="1"/>
    </xf>
    <xf numFmtId="164" fontId="15" fillId="0" borderId="107" xfId="0" applyNumberFormat="1" applyFont="1" applyFill="1" applyBorder="1" applyAlignment="1" applyProtection="1">
      <alignment horizontal="right" vertical="center"/>
      <protection locked="0"/>
    </xf>
    <xf numFmtId="164" fontId="15" fillId="0" borderId="63" xfId="0" applyNumberFormat="1" applyFont="1" applyFill="1" applyBorder="1" applyAlignment="1" applyProtection="1">
      <alignment horizontal="right" vertical="center"/>
      <protection locked="0"/>
    </xf>
    <xf numFmtId="44" fontId="10" fillId="0" borderId="0" xfId="0" applyNumberFormat="1" applyFont="1"/>
    <xf numFmtId="0" fontId="18" fillId="4" borderId="11" xfId="0" applyFont="1" applyFill="1" applyBorder="1" applyAlignment="1" applyProtection="1">
      <alignment horizontal="center" vertical="center" wrapText="1"/>
    </xf>
    <xf numFmtId="0" fontId="16" fillId="0" borderId="92" xfId="0" applyFont="1" applyBorder="1" applyAlignment="1" applyProtection="1">
      <alignment horizontal="center" vertical="center"/>
      <protection locked="0"/>
    </xf>
    <xf numFmtId="0" fontId="19" fillId="0" borderId="92" xfId="0" applyFont="1" applyBorder="1" applyAlignment="1" applyProtection="1">
      <alignment horizontal="center" vertical="center"/>
      <protection locked="0"/>
    </xf>
    <xf numFmtId="0" fontId="19" fillId="0" borderId="93" xfId="0" applyFont="1" applyBorder="1" applyAlignment="1" applyProtection="1">
      <alignment horizontal="center" vertical="center"/>
      <protection locked="0"/>
    </xf>
    <xf numFmtId="0" fontId="15" fillId="0" borderId="101" xfId="2" applyFont="1" applyFill="1" applyBorder="1" applyAlignment="1" applyProtection="1">
      <alignment vertical="center"/>
      <protection locked="0"/>
    </xf>
    <xf numFmtId="164" fontId="15" fillId="0" borderId="104" xfId="3" applyNumberFormat="1" applyFont="1" applyFill="1" applyBorder="1" applyAlignment="1" applyProtection="1">
      <alignment horizontal="right" vertical="center"/>
      <protection locked="0"/>
    </xf>
    <xf numFmtId="0" fontId="15" fillId="0" borderId="107" xfId="0" applyFont="1" applyFill="1" applyBorder="1" applyAlignment="1" applyProtection="1">
      <alignment horizontal="center" vertical="center" wrapText="1"/>
      <protection locked="0"/>
    </xf>
    <xf numFmtId="0" fontId="15" fillId="0" borderId="106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75" xfId="0" applyFont="1" applyFill="1" applyBorder="1" applyAlignment="1" applyProtection="1">
      <alignment horizontal="center" vertical="center" wrapText="1"/>
    </xf>
    <xf numFmtId="0" fontId="5" fillId="3" borderId="76" xfId="0" applyFont="1" applyFill="1" applyBorder="1" applyAlignment="1" applyProtection="1">
      <alignment horizontal="center" vertical="center" wrapText="1"/>
    </xf>
    <xf numFmtId="0" fontId="14" fillId="7" borderId="96" xfId="2" applyFont="1" applyFill="1" applyBorder="1" applyAlignment="1">
      <alignment horizontal="center" vertical="center"/>
    </xf>
    <xf numFmtId="0" fontId="14" fillId="7" borderId="98" xfId="2" applyFont="1" applyFill="1" applyBorder="1" applyAlignment="1">
      <alignment horizontal="center" vertical="center"/>
    </xf>
    <xf numFmtId="0" fontId="19" fillId="0" borderId="83" xfId="0" applyFont="1" applyFill="1" applyBorder="1" applyAlignment="1" applyProtection="1">
      <alignment horizontal="left" vertical="center" wrapText="1"/>
      <protection locked="0"/>
    </xf>
    <xf numFmtId="0" fontId="19" fillId="0" borderId="84" xfId="0" applyFont="1" applyFill="1" applyBorder="1" applyAlignment="1" applyProtection="1">
      <alignment horizontal="left" vertical="center" wrapText="1"/>
      <protection locked="0"/>
    </xf>
    <xf numFmtId="8" fontId="19" fillId="0" borderId="61" xfId="0" applyNumberFormat="1" applyFont="1" applyFill="1" applyBorder="1" applyAlignment="1" applyProtection="1">
      <alignment horizontal="right" vertical="center"/>
      <protection locked="0"/>
    </xf>
    <xf numFmtId="8" fontId="19" fillId="0" borderId="70" xfId="0" applyNumberFormat="1" applyFont="1" applyFill="1" applyBorder="1" applyAlignment="1" applyProtection="1">
      <alignment horizontal="right" vertical="center"/>
      <protection locked="0"/>
    </xf>
    <xf numFmtId="0" fontId="18" fillId="4" borderId="65" xfId="0" applyFont="1" applyFill="1" applyBorder="1" applyAlignment="1" applyProtection="1">
      <alignment horizontal="right" vertical="center" wrapText="1"/>
    </xf>
    <xf numFmtId="0" fontId="18" fillId="4" borderId="64" xfId="0" applyFont="1" applyFill="1" applyBorder="1" applyAlignment="1" applyProtection="1">
      <alignment horizontal="right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18" fillId="4" borderId="49" xfId="0" applyFont="1" applyFill="1" applyBorder="1" applyAlignment="1" applyProtection="1">
      <alignment horizontal="center" vertical="center" wrapText="1"/>
    </xf>
    <xf numFmtId="0" fontId="18" fillId="4" borderId="81" xfId="0" applyFont="1" applyFill="1" applyBorder="1" applyAlignment="1" applyProtection="1">
      <alignment horizontal="center" vertical="center" wrapText="1"/>
    </xf>
    <xf numFmtId="0" fontId="23" fillId="4" borderId="49" xfId="0" applyFont="1" applyFill="1" applyBorder="1" applyAlignment="1" applyProtection="1">
      <alignment horizontal="center" vertical="center" wrapText="1"/>
    </xf>
    <xf numFmtId="0" fontId="23" fillId="4" borderId="81" xfId="0" applyFont="1" applyFill="1" applyBorder="1" applyAlignment="1" applyProtection="1">
      <alignment horizontal="center" vertical="center" wrapText="1"/>
    </xf>
    <xf numFmtId="0" fontId="23" fillId="4" borderId="25" xfId="0" applyFont="1" applyFill="1" applyBorder="1" applyAlignment="1" applyProtection="1">
      <alignment horizontal="center" vertical="center" wrapText="1"/>
    </xf>
    <xf numFmtId="0" fontId="23" fillId="4" borderId="57" xfId="0" applyFont="1" applyFill="1" applyBorder="1" applyAlignment="1" applyProtection="1">
      <alignment horizontal="center" vertical="center" wrapText="1"/>
    </xf>
    <xf numFmtId="14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17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72" xfId="0" applyFont="1" applyFill="1" applyBorder="1" applyAlignment="1" applyProtection="1">
      <alignment horizontal="right" vertical="center" wrapText="1"/>
    </xf>
    <xf numFmtId="0" fontId="18" fillId="4" borderId="73" xfId="0" applyFont="1" applyFill="1" applyBorder="1" applyAlignment="1" applyProtection="1">
      <alignment horizontal="right" vertical="center" wrapText="1"/>
    </xf>
    <xf numFmtId="0" fontId="19" fillId="0" borderId="66" xfId="0" applyFont="1" applyFill="1" applyBorder="1" applyAlignment="1" applyProtection="1">
      <alignment horizontal="left" vertical="center" wrapText="1"/>
      <protection locked="0"/>
    </xf>
    <xf numFmtId="0" fontId="19" fillId="0" borderId="67" xfId="0" applyFont="1" applyFill="1" applyBorder="1" applyAlignment="1" applyProtection="1">
      <alignment horizontal="left" vertical="center" wrapText="1"/>
      <protection locked="0"/>
    </xf>
    <xf numFmtId="0" fontId="18" fillId="4" borderId="48" xfId="0" applyFont="1" applyFill="1" applyBorder="1" applyAlignment="1" applyProtection="1">
      <alignment horizontal="center" vertical="center" wrapText="1"/>
    </xf>
    <xf numFmtId="0" fontId="18" fillId="4" borderId="80" xfId="0" applyFont="1" applyFill="1" applyBorder="1" applyAlignment="1" applyProtection="1">
      <alignment horizontal="center" vertical="center" wrapText="1"/>
    </xf>
    <xf numFmtId="8" fontId="19" fillId="0" borderId="67" xfId="0" applyNumberFormat="1" applyFont="1" applyFill="1" applyBorder="1" applyAlignment="1" applyProtection="1">
      <alignment horizontal="right" vertical="center"/>
      <protection locked="0"/>
    </xf>
    <xf numFmtId="0" fontId="18" fillId="4" borderId="5" xfId="0" applyFont="1" applyFill="1" applyBorder="1" applyAlignment="1" applyProtection="1">
      <alignment horizontal="left" vertical="center" wrapText="1"/>
    </xf>
    <xf numFmtId="0" fontId="18" fillId="4" borderId="15" xfId="0" applyFont="1" applyFill="1" applyBorder="1" applyAlignment="1" applyProtection="1">
      <alignment horizontal="left" vertical="center" wrapText="1"/>
    </xf>
    <xf numFmtId="165" fontId="20" fillId="0" borderId="79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left" vertical="center" wrapText="1"/>
      <protection locked="0"/>
    </xf>
    <xf numFmtId="0" fontId="19" fillId="0" borderId="61" xfId="0" applyFont="1" applyFill="1" applyBorder="1" applyAlignment="1" applyProtection="1">
      <alignment horizontal="left" vertical="center" wrapText="1"/>
      <protection locked="0"/>
    </xf>
    <xf numFmtId="0" fontId="19" fillId="0" borderId="69" xfId="0" applyFont="1" applyFill="1" applyBorder="1" applyAlignment="1" applyProtection="1">
      <alignment horizontal="left" vertical="center" wrapText="1"/>
      <protection locked="0"/>
    </xf>
    <xf numFmtId="0" fontId="19" fillId="0" borderId="70" xfId="0" applyFont="1" applyFill="1" applyBorder="1" applyAlignment="1" applyProtection="1">
      <alignment horizontal="left" vertical="center" wrapText="1"/>
      <protection locked="0"/>
    </xf>
    <xf numFmtId="0" fontId="6" fillId="6" borderId="18" xfId="0" applyFont="1" applyFill="1" applyBorder="1" applyAlignment="1" applyProtection="1">
      <alignment horizontal="right" vertical="distributed"/>
    </xf>
    <xf numFmtId="0" fontId="6" fillId="6" borderId="24" xfId="0" applyFont="1" applyFill="1" applyBorder="1" applyAlignment="1" applyProtection="1">
      <alignment horizontal="right" vertical="distributed"/>
    </xf>
    <xf numFmtId="0" fontId="6" fillId="6" borderId="55" xfId="0" applyFont="1" applyFill="1" applyBorder="1" applyAlignment="1" applyProtection="1">
      <alignment horizontal="right" vertical="distributed"/>
    </xf>
    <xf numFmtId="0" fontId="6" fillId="6" borderId="56" xfId="0" applyFont="1" applyFill="1" applyBorder="1" applyAlignment="1" applyProtection="1">
      <alignment horizontal="right" vertical="distributed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</xf>
    <xf numFmtId="0" fontId="3" fillId="6" borderId="11" xfId="0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9" fillId="6" borderId="27" xfId="0" applyFont="1" applyFill="1" applyBorder="1" applyAlignment="1" applyProtection="1">
      <alignment horizontal="right" vertical="justify" wrapText="1"/>
    </xf>
    <xf numFmtId="0" fontId="9" fillId="6" borderId="29" xfId="0" applyFont="1" applyFill="1" applyBorder="1" applyAlignment="1" applyProtection="1">
      <alignment horizontal="right" vertical="justify" wrapText="1"/>
    </xf>
    <xf numFmtId="0" fontId="6" fillId="6" borderId="37" xfId="0" applyFont="1" applyFill="1" applyBorder="1" applyAlignment="1" applyProtection="1">
      <alignment horizontal="right" vertical="center" wrapText="1" readingOrder="1"/>
    </xf>
    <xf numFmtId="0" fontId="6" fillId="6" borderId="38" xfId="0" applyFont="1" applyFill="1" applyBorder="1" applyAlignment="1" applyProtection="1">
      <alignment horizontal="right" vertical="center" wrapText="1" readingOrder="1"/>
    </xf>
    <xf numFmtId="0" fontId="6" fillId="6" borderId="23" xfId="0" applyFont="1" applyFill="1" applyBorder="1" applyAlignment="1" applyProtection="1">
      <alignment horizontal="right" vertical="center" wrapText="1" readingOrder="1"/>
    </xf>
    <xf numFmtId="0" fontId="8" fillId="2" borderId="22" xfId="0" applyFont="1" applyFill="1" applyBorder="1" applyAlignment="1" applyProtection="1">
      <alignment vertical="center" wrapText="1" readingOrder="1"/>
      <protection locked="0"/>
    </xf>
    <xf numFmtId="0" fontId="8" fillId="2" borderId="38" xfId="0" applyFont="1" applyFill="1" applyBorder="1" applyAlignment="1" applyProtection="1">
      <alignment vertical="center" wrapText="1" readingOrder="1"/>
      <protection locked="0"/>
    </xf>
    <xf numFmtId="0" fontId="8" fillId="2" borderId="39" xfId="0" applyFont="1" applyFill="1" applyBorder="1" applyAlignment="1" applyProtection="1">
      <alignment vertical="center" wrapText="1" readingOrder="1"/>
      <protection locked="0"/>
    </xf>
    <xf numFmtId="0" fontId="9" fillId="6" borderId="25" xfId="0" applyFont="1" applyFill="1" applyBorder="1" applyAlignment="1" applyProtection="1">
      <alignment horizontal="right" vertical="center" wrapText="1" readingOrder="1"/>
    </xf>
    <xf numFmtId="0" fontId="9" fillId="6" borderId="42" xfId="0" applyFont="1" applyFill="1" applyBorder="1" applyAlignment="1" applyProtection="1">
      <alignment horizontal="right" vertical="center" wrapText="1" readingOrder="1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3" fillId="6" borderId="54" xfId="0" applyFont="1" applyFill="1" applyBorder="1" applyAlignment="1" applyProtection="1">
      <alignment horizontal="center" vertical="center" wrapText="1"/>
    </xf>
    <xf numFmtId="0" fontId="3" fillId="6" borderId="15" xfId="0" applyFont="1" applyFill="1" applyBorder="1" applyAlignment="1" applyProtection="1">
      <alignment horizontal="center" vertical="center" wrapText="1"/>
    </xf>
    <xf numFmtId="0" fontId="19" fillId="0" borderId="85" xfId="0" applyFont="1" applyFill="1" applyBorder="1" applyAlignment="1" applyProtection="1">
      <alignment horizontal="left" vertical="center" wrapText="1"/>
      <protection locked="0"/>
    </xf>
    <xf numFmtId="0" fontId="19" fillId="0" borderId="35" xfId="0" applyFont="1" applyFill="1" applyBorder="1" applyAlignment="1" applyProtection="1">
      <alignment horizontal="left" vertical="center" wrapText="1"/>
      <protection locked="0"/>
    </xf>
    <xf numFmtId="0" fontId="19" fillId="0" borderId="86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justify" vertical="center" wrapText="1"/>
    </xf>
    <xf numFmtId="0" fontId="24" fillId="0" borderId="89" xfId="0" applyFont="1" applyBorder="1" applyAlignment="1" applyProtection="1">
      <alignment horizontal="left" vertical="center" wrapText="1"/>
    </xf>
    <xf numFmtId="0" fontId="24" fillId="0" borderId="90" xfId="0" applyFont="1" applyBorder="1" applyAlignment="1" applyProtection="1">
      <alignment horizontal="left" vertical="center" wrapText="1"/>
    </xf>
    <xf numFmtId="0" fontId="24" fillId="0" borderId="91" xfId="0" applyFont="1" applyBorder="1" applyAlignment="1" applyProtection="1">
      <alignment horizontal="left" vertical="center" wrapText="1"/>
    </xf>
    <xf numFmtId="0" fontId="23" fillId="0" borderId="4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vertical="top" wrapText="1"/>
    </xf>
    <xf numFmtId="0" fontId="2" fillId="0" borderId="2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14" fontId="3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0" fontId="29" fillId="0" borderId="37" xfId="0" applyFont="1" applyBorder="1" applyAlignment="1" applyProtection="1">
      <alignment horizontal="center"/>
    </xf>
    <xf numFmtId="0" fontId="17" fillId="0" borderId="38" xfId="0" applyFont="1" applyBorder="1" applyAlignment="1" applyProtection="1">
      <alignment horizontal="center"/>
    </xf>
    <xf numFmtId="0" fontId="17" fillId="0" borderId="53" xfId="0" applyFont="1" applyBorder="1" applyAlignment="1" applyProtection="1">
      <alignment horizontal="center"/>
    </xf>
    <xf numFmtId="0" fontId="3" fillId="6" borderId="5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87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4" fillId="7" borderId="97" xfId="2" applyFont="1" applyFill="1" applyBorder="1" applyAlignment="1">
      <alignment horizontal="center" vertical="center"/>
    </xf>
    <xf numFmtId="0" fontId="14" fillId="7" borderId="99" xfId="2" applyFont="1" applyFill="1" applyBorder="1" applyAlignment="1">
      <alignment horizontal="center" vertical="center"/>
    </xf>
    <xf numFmtId="0" fontId="5" fillId="3" borderId="45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/>
    </xf>
    <xf numFmtId="0" fontId="18" fillId="4" borderId="5" xfId="0" applyFont="1" applyFill="1" applyBorder="1" applyAlignment="1" applyProtection="1">
      <alignment horizontal="center" vertical="center" wrapText="1"/>
    </xf>
    <xf numFmtId="0" fontId="18" fillId="4" borderId="15" xfId="0" applyFont="1" applyFill="1" applyBorder="1" applyAlignment="1" applyProtection="1">
      <alignment horizontal="center" vertical="center" wrapText="1"/>
    </xf>
    <xf numFmtId="0" fontId="18" fillId="4" borderId="10" xfId="0" applyFont="1" applyFill="1" applyBorder="1" applyAlignment="1" applyProtection="1">
      <alignment horizontal="center" vertical="center"/>
    </xf>
    <xf numFmtId="0" fontId="18" fillId="4" borderId="46" xfId="0" applyFont="1" applyFill="1" applyBorder="1" applyAlignment="1" applyProtection="1">
      <alignment horizontal="right" vertical="center" wrapText="1"/>
    </xf>
    <xf numFmtId="0" fontId="18" fillId="4" borderId="47" xfId="0" applyFont="1" applyFill="1" applyBorder="1" applyAlignment="1" applyProtection="1">
      <alignment horizontal="right" vertical="center" wrapText="1"/>
    </xf>
    <xf numFmtId="0" fontId="18" fillId="4" borderId="45" xfId="0" applyFont="1" applyFill="1" applyBorder="1" applyAlignment="1" applyProtection="1">
      <alignment horizontal="right" vertical="center" wrapText="1"/>
    </xf>
    <xf numFmtId="0" fontId="18" fillId="4" borderId="0" xfId="0" applyFont="1" applyFill="1" applyBorder="1" applyAlignment="1" applyProtection="1">
      <alignment horizontal="right" vertical="center" wrapText="1"/>
    </xf>
    <xf numFmtId="0" fontId="18" fillId="4" borderId="42" xfId="0" applyFont="1" applyFill="1" applyBorder="1" applyAlignment="1" applyProtection="1">
      <alignment horizontal="right" vertical="center" wrapText="1"/>
    </xf>
    <xf numFmtId="0" fontId="18" fillId="4" borderId="43" xfId="0" applyFont="1" applyFill="1" applyBorder="1" applyAlignment="1" applyProtection="1">
      <alignment horizontal="right" vertical="center" wrapText="1"/>
    </xf>
    <xf numFmtId="0" fontId="18" fillId="4" borderId="44" xfId="0" applyFont="1" applyFill="1" applyBorder="1" applyAlignment="1" applyProtection="1">
      <alignment horizontal="right" vertical="center" wrapText="1"/>
    </xf>
    <xf numFmtId="0" fontId="30" fillId="0" borderId="102" xfId="0" applyFont="1" applyFill="1" applyBorder="1" applyAlignment="1" applyProtection="1">
      <alignment horizontal="center" vertical="center" wrapText="1"/>
      <protection locked="0"/>
    </xf>
    <xf numFmtId="0" fontId="30" fillId="0" borderId="103" xfId="0" applyFont="1" applyFill="1" applyBorder="1" applyAlignment="1" applyProtection="1">
      <alignment horizontal="center" vertical="center" wrapText="1"/>
      <protection locked="0"/>
    </xf>
  </cellXfs>
  <cellStyles count="4">
    <cellStyle name="Currency 2" xfId="3"/>
    <cellStyle name="Hiperligaçã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9B073"/>
      <color rgb="FFFFFFE5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371475</xdr:colOff>
          <xdr:row>0</xdr:row>
          <xdr:rowOff>0</xdr:rowOff>
        </xdr:from>
        <xdr:to>
          <xdr:col>7</xdr:col>
          <xdr:colOff>190500</xdr:colOff>
          <xdr:row>0</xdr:row>
          <xdr:rowOff>342900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showGridLines="0" tabSelected="1" topLeftCell="A34" zoomScale="110" zoomScaleNormal="110" workbookViewId="0">
      <selection activeCell="B70" sqref="B70:H70"/>
    </sheetView>
  </sheetViews>
  <sheetFormatPr defaultRowHeight="15" x14ac:dyDescent="0.25"/>
  <cols>
    <col min="1" max="1" width="3" customWidth="1"/>
    <col min="2" max="2" width="29.7109375" customWidth="1"/>
    <col min="3" max="4" width="8.7109375" customWidth="1"/>
    <col min="5" max="5" width="10.28515625" customWidth="1"/>
    <col min="6" max="6" width="9.7109375" customWidth="1"/>
    <col min="7" max="7" width="9.5703125" customWidth="1"/>
    <col min="8" max="8" width="12.5703125" customWidth="1"/>
    <col min="10" max="10" width="10.7109375" bestFit="1" customWidth="1"/>
  </cols>
  <sheetData>
    <row r="1" spans="1:10" ht="30" customHeight="1" thickBot="1" x14ac:dyDescent="0.6">
      <c r="A1" s="1"/>
      <c r="B1" s="165" t="s">
        <v>0</v>
      </c>
      <c r="C1" s="166"/>
      <c r="D1" s="166"/>
      <c r="E1" s="167"/>
      <c r="F1" s="150"/>
      <c r="G1" s="151"/>
      <c r="H1" s="152"/>
      <c r="I1" s="2"/>
      <c r="J1" s="2"/>
    </row>
    <row r="2" spans="1:10" ht="9.9499999999999993" customHeight="1" thickBot="1" x14ac:dyDescent="0.3">
      <c r="A2" s="1"/>
      <c r="B2" s="153" t="s">
        <v>1</v>
      </c>
      <c r="C2" s="153"/>
      <c r="D2" s="153"/>
      <c r="E2" s="153"/>
      <c r="F2" s="153"/>
      <c r="G2" s="153"/>
      <c r="H2" s="153"/>
      <c r="I2" s="2"/>
      <c r="J2" s="2"/>
    </row>
    <row r="3" spans="1:10" ht="12" customHeight="1" x14ac:dyDescent="0.25">
      <c r="A3" s="1"/>
      <c r="B3" s="17" t="s">
        <v>2</v>
      </c>
      <c r="C3" s="157"/>
      <c r="D3" s="157"/>
      <c r="E3" s="157"/>
      <c r="F3" s="118" t="s">
        <v>66</v>
      </c>
      <c r="G3" s="119"/>
      <c r="H3" s="169"/>
      <c r="I3" s="3"/>
      <c r="J3" s="3"/>
    </row>
    <row r="4" spans="1:10" ht="12" customHeight="1" x14ac:dyDescent="0.25">
      <c r="A4" s="1"/>
      <c r="B4" s="18" t="s">
        <v>3</v>
      </c>
      <c r="C4" s="158"/>
      <c r="D4" s="159"/>
      <c r="E4" s="160"/>
      <c r="F4" s="120"/>
      <c r="G4" s="121"/>
      <c r="H4" s="170"/>
      <c r="I4" s="3"/>
      <c r="J4" s="3"/>
    </row>
    <row r="5" spans="1:10" ht="12" customHeight="1" x14ac:dyDescent="0.25">
      <c r="A5" s="1"/>
      <c r="B5" s="19" t="s">
        <v>4</v>
      </c>
      <c r="C5" s="161"/>
      <c r="D5" s="159"/>
      <c r="E5" s="160"/>
      <c r="F5" s="128" t="s">
        <v>4</v>
      </c>
      <c r="G5" s="129"/>
      <c r="H5" s="46"/>
      <c r="I5" s="3"/>
      <c r="J5" s="3"/>
    </row>
    <row r="6" spans="1:10" ht="12" customHeight="1" thickBot="1" x14ac:dyDescent="0.3">
      <c r="A6" s="1"/>
      <c r="B6" s="20" t="s">
        <v>5</v>
      </c>
      <c r="C6" s="162"/>
      <c r="D6" s="163"/>
      <c r="E6" s="164"/>
      <c r="F6" s="136" t="s">
        <v>5</v>
      </c>
      <c r="G6" s="137"/>
      <c r="H6" s="14"/>
      <c r="I6" s="3"/>
      <c r="J6" s="3"/>
    </row>
    <row r="7" spans="1:10" ht="12" customHeight="1" thickBot="1" x14ac:dyDescent="0.3">
      <c r="A7" s="1"/>
      <c r="B7" s="130" t="s">
        <v>6</v>
      </c>
      <c r="C7" s="131"/>
      <c r="D7" s="131"/>
      <c r="E7" s="132"/>
      <c r="F7" s="133"/>
      <c r="G7" s="134"/>
      <c r="H7" s="135"/>
      <c r="I7" s="3"/>
      <c r="J7" s="4"/>
    </row>
    <row r="8" spans="1:10" ht="2.25" customHeight="1" thickBot="1" x14ac:dyDescent="0.3">
      <c r="A8" s="1"/>
      <c r="B8" s="5"/>
      <c r="C8" s="5"/>
      <c r="D8" s="5"/>
      <c r="E8" s="5"/>
      <c r="F8" s="6"/>
      <c r="G8" s="6"/>
      <c r="H8" s="6"/>
      <c r="I8" s="7"/>
      <c r="J8" s="8"/>
    </row>
    <row r="9" spans="1:10" ht="9.9499999999999993" customHeight="1" thickBot="1" x14ac:dyDescent="0.3">
      <c r="A9" s="1"/>
      <c r="B9" s="154" t="s">
        <v>7</v>
      </c>
      <c r="C9" s="155"/>
      <c r="D9" s="155"/>
      <c r="E9" s="155"/>
      <c r="F9" s="155"/>
      <c r="G9" s="155"/>
      <c r="H9" s="156"/>
      <c r="I9" s="2"/>
      <c r="J9" s="9"/>
    </row>
    <row r="10" spans="1:10" ht="15" customHeight="1" x14ac:dyDescent="0.25">
      <c r="A10" s="1"/>
      <c r="B10" s="10" t="s">
        <v>8</v>
      </c>
      <c r="C10" s="171"/>
      <c r="D10" s="172"/>
      <c r="E10" s="172"/>
      <c r="F10" s="172"/>
      <c r="G10" s="172"/>
      <c r="H10" s="173"/>
      <c r="I10" s="2"/>
      <c r="J10" s="2"/>
    </row>
    <row r="11" spans="1:10" ht="9.9499999999999993" customHeight="1" x14ac:dyDescent="0.25">
      <c r="A11" s="1"/>
      <c r="B11" s="21" t="s">
        <v>9</v>
      </c>
      <c r="C11" s="140" t="s">
        <v>10</v>
      </c>
      <c r="D11" s="141"/>
      <c r="E11" s="22" t="s">
        <v>11</v>
      </c>
      <c r="F11" s="22" t="s">
        <v>12</v>
      </c>
      <c r="G11" s="124" t="s">
        <v>13</v>
      </c>
      <c r="H11" s="125"/>
      <c r="I11" s="2"/>
      <c r="J11" s="2"/>
    </row>
    <row r="12" spans="1:10" ht="20.100000000000001" customHeight="1" x14ac:dyDescent="0.25">
      <c r="A12" s="1"/>
      <c r="B12" s="13"/>
      <c r="C12" s="178"/>
      <c r="D12" s="179"/>
      <c r="E12" s="51"/>
      <c r="F12" s="51"/>
      <c r="G12" s="122"/>
      <c r="H12" s="123"/>
      <c r="I12" s="2"/>
      <c r="J12" s="2"/>
    </row>
    <row r="13" spans="1:10" ht="9.9499999999999993" customHeight="1" x14ac:dyDescent="0.25">
      <c r="A13" s="1"/>
      <c r="B13" s="168" t="s">
        <v>14</v>
      </c>
      <c r="C13" s="141"/>
      <c r="D13" s="124" t="s">
        <v>15</v>
      </c>
      <c r="E13" s="124"/>
      <c r="F13" s="124"/>
      <c r="G13" s="124" t="s">
        <v>16</v>
      </c>
      <c r="H13" s="125"/>
      <c r="I13" s="2"/>
      <c r="J13" s="2"/>
    </row>
    <row r="14" spans="1:10" ht="15" customHeight="1" thickBot="1" x14ac:dyDescent="0.3">
      <c r="A14" s="1"/>
      <c r="B14" s="138"/>
      <c r="C14" s="139"/>
      <c r="D14" s="126"/>
      <c r="E14" s="126"/>
      <c r="F14" s="126"/>
      <c r="G14" s="126"/>
      <c r="H14" s="127"/>
      <c r="I14" s="2"/>
      <c r="J14" s="2"/>
    </row>
    <row r="15" spans="1:10" ht="3.75" customHeight="1" thickBot="1" x14ac:dyDescent="0.3">
      <c r="A15" s="1"/>
      <c r="B15" s="24"/>
      <c r="C15" s="24"/>
      <c r="D15" s="24"/>
      <c r="E15" s="24"/>
      <c r="F15" s="24"/>
      <c r="G15" s="24"/>
      <c r="H15" s="24"/>
      <c r="I15" s="2"/>
      <c r="J15" s="2"/>
    </row>
    <row r="16" spans="1:10" ht="21" customHeight="1" x14ac:dyDescent="0.25">
      <c r="A16" s="1"/>
      <c r="B16" s="176" t="s">
        <v>17</v>
      </c>
      <c r="C16" s="177"/>
      <c r="D16" s="177"/>
      <c r="E16" s="177"/>
      <c r="F16" s="177"/>
      <c r="G16" s="49" t="s">
        <v>73</v>
      </c>
      <c r="H16" s="48" t="s">
        <v>69</v>
      </c>
      <c r="I16" s="11"/>
      <c r="J16" s="2"/>
    </row>
    <row r="17" spans="1:11" ht="20.100000000000001" customHeight="1" x14ac:dyDescent="0.25">
      <c r="A17" s="1"/>
      <c r="B17" s="26" t="s">
        <v>18</v>
      </c>
      <c r="C17" s="180" t="s">
        <v>19</v>
      </c>
      <c r="D17" s="180"/>
      <c r="E17" s="27" t="s">
        <v>39</v>
      </c>
      <c r="F17" s="27" t="s">
        <v>40</v>
      </c>
      <c r="G17" s="28" t="s">
        <v>20</v>
      </c>
      <c r="H17" s="29" t="s">
        <v>74</v>
      </c>
      <c r="I17" s="2"/>
      <c r="J17" s="2"/>
    </row>
    <row r="18" spans="1:11" ht="9.9499999999999993" customHeight="1" x14ac:dyDescent="0.25">
      <c r="A18" s="1"/>
      <c r="B18" s="54" t="s">
        <v>70</v>
      </c>
      <c r="C18" s="81" t="s">
        <v>21</v>
      </c>
      <c r="D18" s="82"/>
      <c r="E18" s="55">
        <v>12.7</v>
      </c>
      <c r="F18" s="56">
        <f>E18*7.8</f>
        <v>99.059999999999988</v>
      </c>
      <c r="G18" s="71"/>
      <c r="H18" s="25">
        <f t="shared" ref="H18:H37" si="0">F18*G18</f>
        <v>0</v>
      </c>
      <c r="K18" s="45"/>
    </row>
    <row r="19" spans="1:11" ht="9.9499999999999993" customHeight="1" x14ac:dyDescent="0.25">
      <c r="A19" s="1"/>
      <c r="B19" s="54" t="s">
        <v>71</v>
      </c>
      <c r="C19" s="174" t="s">
        <v>21</v>
      </c>
      <c r="D19" s="175"/>
      <c r="E19" s="57">
        <v>12.7</v>
      </c>
      <c r="F19" s="56">
        <f t="shared" ref="F19:F20" si="1">E19*6.7</f>
        <v>85.09</v>
      </c>
      <c r="G19" s="72"/>
      <c r="H19" s="25">
        <f t="shared" si="0"/>
        <v>0</v>
      </c>
    </row>
    <row r="20" spans="1:11" ht="9.9499999999999993" customHeight="1" x14ac:dyDescent="0.25">
      <c r="A20" s="1"/>
      <c r="B20" s="54" t="s">
        <v>72</v>
      </c>
      <c r="C20" s="174" t="s">
        <v>21</v>
      </c>
      <c r="D20" s="175"/>
      <c r="E20" s="57">
        <v>9.4499999999999993</v>
      </c>
      <c r="F20" s="56">
        <f t="shared" si="1"/>
        <v>63.314999999999998</v>
      </c>
      <c r="G20" s="73"/>
      <c r="H20" s="25">
        <f t="shared" si="0"/>
        <v>0</v>
      </c>
    </row>
    <row r="21" spans="1:11" ht="9.9499999999999993" customHeight="1" x14ac:dyDescent="0.25">
      <c r="A21" s="1"/>
      <c r="B21" s="54" t="s">
        <v>44</v>
      </c>
      <c r="C21" s="174" t="s">
        <v>22</v>
      </c>
      <c r="D21" s="175"/>
      <c r="E21" s="57">
        <v>7.46</v>
      </c>
      <c r="F21" s="56">
        <f t="shared" ref="F21" si="2">E21*9.9</f>
        <v>73.853999999999999</v>
      </c>
      <c r="G21" s="73"/>
      <c r="H21" s="25">
        <f t="shared" si="0"/>
        <v>0</v>
      </c>
    </row>
    <row r="22" spans="1:11" ht="9.9499999999999993" customHeight="1" x14ac:dyDescent="0.25">
      <c r="A22" s="1"/>
      <c r="B22" s="54" t="s">
        <v>45</v>
      </c>
      <c r="C22" s="174" t="s">
        <v>22</v>
      </c>
      <c r="D22" s="175"/>
      <c r="E22" s="57">
        <v>7.3</v>
      </c>
      <c r="F22" s="56">
        <f t="shared" ref="F22:F24" si="3">E22*10.5</f>
        <v>76.649999999999991</v>
      </c>
      <c r="G22" s="73"/>
      <c r="H22" s="25">
        <f t="shared" si="0"/>
        <v>0</v>
      </c>
    </row>
    <row r="23" spans="1:11" ht="9.9499999999999993" customHeight="1" x14ac:dyDescent="0.25">
      <c r="A23" s="1"/>
      <c r="B23" s="54" t="s">
        <v>46</v>
      </c>
      <c r="C23" s="174" t="s">
        <v>22</v>
      </c>
      <c r="D23" s="175"/>
      <c r="E23" s="57">
        <v>14.1</v>
      </c>
      <c r="F23" s="56">
        <f t="shared" si="3"/>
        <v>148.04999999999998</v>
      </c>
      <c r="G23" s="73"/>
      <c r="H23" s="25">
        <f t="shared" si="0"/>
        <v>0</v>
      </c>
    </row>
    <row r="24" spans="1:11" ht="9.9499999999999993" customHeight="1" x14ac:dyDescent="0.25">
      <c r="A24" s="1"/>
      <c r="B24" s="54" t="s">
        <v>47</v>
      </c>
      <c r="C24" s="174" t="s">
        <v>22</v>
      </c>
      <c r="D24" s="175"/>
      <c r="E24" s="57">
        <v>17.100000000000001</v>
      </c>
      <c r="F24" s="56">
        <f t="shared" si="3"/>
        <v>179.55</v>
      </c>
      <c r="G24" s="73"/>
      <c r="H24" s="25">
        <f t="shared" si="0"/>
        <v>0</v>
      </c>
    </row>
    <row r="25" spans="1:11" ht="9.9499999999999993" customHeight="1" x14ac:dyDescent="0.25">
      <c r="A25" s="1"/>
      <c r="B25" s="54" t="s">
        <v>48</v>
      </c>
      <c r="C25" s="174" t="s">
        <v>22</v>
      </c>
      <c r="D25" s="175"/>
      <c r="E25" s="57">
        <v>4.6500000000000004</v>
      </c>
      <c r="F25" s="56">
        <f t="shared" ref="F25:F27" si="4">E25*9.4</f>
        <v>43.710000000000008</v>
      </c>
      <c r="G25" s="73"/>
      <c r="H25" s="25">
        <f t="shared" si="0"/>
        <v>0</v>
      </c>
      <c r="K25" s="45"/>
    </row>
    <row r="26" spans="1:11" ht="9.9499999999999993" customHeight="1" x14ac:dyDescent="0.25">
      <c r="A26" s="1"/>
      <c r="B26" s="54" t="s">
        <v>49</v>
      </c>
      <c r="C26" s="174" t="s">
        <v>22</v>
      </c>
      <c r="D26" s="175"/>
      <c r="E26" s="57">
        <v>9.1999999999999993</v>
      </c>
      <c r="F26" s="56">
        <f t="shared" si="4"/>
        <v>86.47999999999999</v>
      </c>
      <c r="G26" s="73"/>
      <c r="H26" s="25">
        <f t="shared" si="0"/>
        <v>0</v>
      </c>
    </row>
    <row r="27" spans="1:11" ht="9.9499999999999993" customHeight="1" x14ac:dyDescent="0.25">
      <c r="A27" s="1"/>
      <c r="B27" s="54" t="s">
        <v>50</v>
      </c>
      <c r="C27" s="174" t="s">
        <v>22</v>
      </c>
      <c r="D27" s="175"/>
      <c r="E27" s="57">
        <v>2.8</v>
      </c>
      <c r="F27" s="56">
        <f t="shared" si="4"/>
        <v>26.32</v>
      </c>
      <c r="G27" s="73"/>
      <c r="H27" s="25">
        <f t="shared" si="0"/>
        <v>0</v>
      </c>
    </row>
    <row r="28" spans="1:11" ht="9.9499999999999993" customHeight="1" x14ac:dyDescent="0.25">
      <c r="A28" s="1"/>
      <c r="B28" s="54" t="s">
        <v>51</v>
      </c>
      <c r="C28" s="174" t="s">
        <v>22</v>
      </c>
      <c r="D28" s="175"/>
      <c r="E28" s="57">
        <v>2.5</v>
      </c>
      <c r="F28" s="56">
        <f>E28*107.8</f>
        <v>269.5</v>
      </c>
      <c r="G28" s="73"/>
      <c r="H28" s="25">
        <f t="shared" si="0"/>
        <v>0</v>
      </c>
    </row>
    <row r="29" spans="1:11" ht="9.9499999999999993" customHeight="1" x14ac:dyDescent="0.25">
      <c r="A29" s="1"/>
      <c r="B29" s="54" t="s">
        <v>52</v>
      </c>
      <c r="C29" s="174" t="s">
        <v>21</v>
      </c>
      <c r="D29" s="175"/>
      <c r="E29" s="57">
        <v>3.25</v>
      </c>
      <c r="F29" s="56">
        <f t="shared" ref="F29:F32" si="5">E29*35</f>
        <v>113.75</v>
      </c>
      <c r="G29" s="73"/>
      <c r="H29" s="25">
        <f t="shared" si="0"/>
        <v>0</v>
      </c>
    </row>
    <row r="30" spans="1:11" ht="9.9499999999999993" customHeight="1" x14ac:dyDescent="0.25">
      <c r="A30" s="1"/>
      <c r="B30" s="54" t="s">
        <v>53</v>
      </c>
      <c r="C30" s="174" t="s">
        <v>21</v>
      </c>
      <c r="D30" s="175"/>
      <c r="E30" s="57">
        <v>3.25</v>
      </c>
      <c r="F30" s="56">
        <f t="shared" si="5"/>
        <v>113.75</v>
      </c>
      <c r="G30" s="73"/>
      <c r="H30" s="25">
        <f t="shared" si="0"/>
        <v>0</v>
      </c>
    </row>
    <row r="31" spans="1:11" ht="9.9499999999999993" customHeight="1" x14ac:dyDescent="0.25">
      <c r="A31" s="1"/>
      <c r="B31" s="54" t="s">
        <v>54</v>
      </c>
      <c r="C31" s="174" t="s">
        <v>21</v>
      </c>
      <c r="D31" s="175"/>
      <c r="E31" s="57">
        <v>5.7</v>
      </c>
      <c r="F31" s="56">
        <f t="shared" si="5"/>
        <v>199.5</v>
      </c>
      <c r="G31" s="73"/>
      <c r="H31" s="25">
        <f t="shared" si="0"/>
        <v>0</v>
      </c>
    </row>
    <row r="32" spans="1:11" ht="9.9499999999999993" customHeight="1" x14ac:dyDescent="0.25">
      <c r="A32" s="1"/>
      <c r="B32" s="54" t="s">
        <v>55</v>
      </c>
      <c r="C32" s="174" t="s">
        <v>21</v>
      </c>
      <c r="D32" s="175"/>
      <c r="E32" s="57">
        <v>5.7</v>
      </c>
      <c r="F32" s="56">
        <f t="shared" si="5"/>
        <v>199.5</v>
      </c>
      <c r="G32" s="73"/>
      <c r="H32" s="25">
        <f t="shared" si="0"/>
        <v>0</v>
      </c>
    </row>
    <row r="33" spans="1:10" ht="9.9499999999999993" customHeight="1" x14ac:dyDescent="0.25">
      <c r="A33" s="1"/>
      <c r="B33" s="54" t="s">
        <v>23</v>
      </c>
      <c r="C33" s="174" t="s">
        <v>21</v>
      </c>
      <c r="D33" s="175"/>
      <c r="E33" s="57">
        <v>1.26</v>
      </c>
      <c r="F33" s="56">
        <f>E33*10</f>
        <v>12.6</v>
      </c>
      <c r="G33" s="73"/>
      <c r="H33" s="25">
        <f t="shared" si="0"/>
        <v>0</v>
      </c>
    </row>
    <row r="34" spans="1:10" ht="9.9499999999999993" customHeight="1" x14ac:dyDescent="0.25">
      <c r="A34" s="1"/>
      <c r="B34" s="54" t="s">
        <v>24</v>
      </c>
      <c r="C34" s="174" t="s">
        <v>21</v>
      </c>
      <c r="D34" s="175"/>
      <c r="E34" s="57">
        <v>1.26</v>
      </c>
      <c r="F34" s="56">
        <f>E34*20</f>
        <v>25.2</v>
      </c>
      <c r="G34" s="73"/>
      <c r="H34" s="25">
        <f t="shared" si="0"/>
        <v>0</v>
      </c>
    </row>
    <row r="35" spans="1:10" ht="9.9499999999999993" customHeight="1" x14ac:dyDescent="0.25">
      <c r="A35" s="1"/>
      <c r="B35" s="54" t="s">
        <v>56</v>
      </c>
      <c r="C35" s="174" t="s">
        <v>22</v>
      </c>
      <c r="D35" s="175"/>
      <c r="E35" s="57">
        <v>14.15</v>
      </c>
      <c r="F35" s="56">
        <f>E35*9.1</f>
        <v>128.76499999999999</v>
      </c>
      <c r="G35" s="73"/>
      <c r="H35" s="25">
        <f t="shared" si="0"/>
        <v>0</v>
      </c>
    </row>
    <row r="36" spans="1:10" ht="9.9499999999999993" customHeight="1" x14ac:dyDescent="0.25">
      <c r="A36" s="1"/>
      <c r="B36" s="54" t="s">
        <v>68</v>
      </c>
      <c r="C36" s="174" t="s">
        <v>22</v>
      </c>
      <c r="D36" s="175"/>
      <c r="E36" s="57">
        <v>14.15</v>
      </c>
      <c r="F36" s="56">
        <f>E36*9.1*12</f>
        <v>1545.1799999999998</v>
      </c>
      <c r="G36" s="73"/>
      <c r="H36" s="25">
        <f t="shared" si="0"/>
        <v>0</v>
      </c>
    </row>
    <row r="37" spans="1:10" ht="9.9499999999999993" customHeight="1" x14ac:dyDescent="0.25">
      <c r="A37" s="1"/>
      <c r="B37" s="54" t="s">
        <v>57</v>
      </c>
      <c r="C37" s="174" t="s">
        <v>22</v>
      </c>
      <c r="D37" s="175"/>
      <c r="E37" s="57">
        <v>15.75</v>
      </c>
      <c r="F37" s="56">
        <f>E37*9.1</f>
        <v>143.32499999999999</v>
      </c>
      <c r="G37" s="73"/>
      <c r="H37" s="25">
        <f t="shared" si="0"/>
        <v>0</v>
      </c>
    </row>
    <row r="38" spans="1:10" ht="9.9499999999999993" customHeight="1" x14ac:dyDescent="0.25">
      <c r="A38" s="1"/>
      <c r="B38" s="54" t="s">
        <v>25</v>
      </c>
      <c r="C38" s="174" t="s">
        <v>26</v>
      </c>
      <c r="D38" s="175"/>
      <c r="E38" s="57">
        <v>13.5</v>
      </c>
      <c r="F38" s="58" t="s">
        <v>38</v>
      </c>
      <c r="G38" s="73"/>
      <c r="H38" s="25">
        <f>E38*G38</f>
        <v>0</v>
      </c>
    </row>
    <row r="39" spans="1:10" ht="9.9499999999999993" customHeight="1" x14ac:dyDescent="0.25">
      <c r="A39" s="1"/>
      <c r="B39" s="54" t="s">
        <v>58</v>
      </c>
      <c r="C39" s="174" t="s">
        <v>22</v>
      </c>
      <c r="D39" s="175"/>
      <c r="E39" s="57">
        <v>13.95</v>
      </c>
      <c r="F39" s="56">
        <f t="shared" ref="F39:F40" si="6">E39*8.8</f>
        <v>122.76</v>
      </c>
      <c r="G39" s="73"/>
      <c r="H39" s="25">
        <f t="shared" ref="H39:H46" si="7">F39*G39</f>
        <v>0</v>
      </c>
    </row>
    <row r="40" spans="1:10" ht="9.9499999999999993" customHeight="1" x14ac:dyDescent="0.25">
      <c r="A40" s="1"/>
      <c r="B40" s="54" t="s">
        <v>59</v>
      </c>
      <c r="C40" s="174" t="s">
        <v>22</v>
      </c>
      <c r="D40" s="175"/>
      <c r="E40" s="57">
        <v>13.95</v>
      </c>
      <c r="F40" s="56">
        <f t="shared" si="6"/>
        <v>122.76</v>
      </c>
      <c r="G40" s="73"/>
      <c r="H40" s="25">
        <f t="shared" si="7"/>
        <v>0</v>
      </c>
    </row>
    <row r="41" spans="1:10" ht="9.9499999999999993" customHeight="1" x14ac:dyDescent="0.25">
      <c r="A41" s="1"/>
      <c r="B41" s="54" t="s">
        <v>58</v>
      </c>
      <c r="C41" s="174" t="s">
        <v>60</v>
      </c>
      <c r="D41" s="175"/>
      <c r="E41" s="57">
        <v>30</v>
      </c>
      <c r="F41" s="56">
        <f>E41</f>
        <v>30</v>
      </c>
      <c r="G41" s="73"/>
      <c r="H41" s="25">
        <f t="shared" si="7"/>
        <v>0</v>
      </c>
    </row>
    <row r="42" spans="1:10" ht="9.9499999999999993" customHeight="1" x14ac:dyDescent="0.25">
      <c r="A42" s="1"/>
      <c r="B42" s="54" t="s">
        <v>61</v>
      </c>
      <c r="C42" s="174" t="s">
        <v>22</v>
      </c>
      <c r="D42" s="175"/>
      <c r="E42" s="57">
        <v>22</v>
      </c>
      <c r="F42" s="56">
        <f>E42*12.6</f>
        <v>277.2</v>
      </c>
      <c r="G42" s="73"/>
      <c r="H42" s="25">
        <f t="shared" si="7"/>
        <v>0</v>
      </c>
    </row>
    <row r="43" spans="1:10" ht="9.9499999999999993" customHeight="1" x14ac:dyDescent="0.25">
      <c r="A43" s="1"/>
      <c r="B43" s="54" t="s">
        <v>62</v>
      </c>
      <c r="C43" s="174" t="s">
        <v>22</v>
      </c>
      <c r="D43" s="175"/>
      <c r="E43" s="57">
        <v>14.5</v>
      </c>
      <c r="F43" s="56">
        <f t="shared" ref="F43:F45" si="8">E43*10.6</f>
        <v>153.69999999999999</v>
      </c>
      <c r="G43" s="73"/>
      <c r="H43" s="25">
        <f t="shared" si="7"/>
        <v>0</v>
      </c>
    </row>
    <row r="44" spans="1:10" ht="9.9499999999999993" customHeight="1" x14ac:dyDescent="0.25">
      <c r="A44" s="1"/>
      <c r="B44" s="54" t="s">
        <v>63</v>
      </c>
      <c r="C44" s="174" t="s">
        <v>22</v>
      </c>
      <c r="D44" s="175"/>
      <c r="E44" s="57">
        <v>7.95</v>
      </c>
      <c r="F44" s="56">
        <f t="shared" si="8"/>
        <v>84.27</v>
      </c>
      <c r="G44" s="73"/>
      <c r="H44" s="25">
        <f t="shared" si="7"/>
        <v>0</v>
      </c>
    </row>
    <row r="45" spans="1:10" ht="9.9499999999999993" customHeight="1" x14ac:dyDescent="0.25">
      <c r="A45" s="1"/>
      <c r="B45" s="54" t="s">
        <v>64</v>
      </c>
      <c r="C45" s="174" t="s">
        <v>22</v>
      </c>
      <c r="D45" s="175"/>
      <c r="E45" s="57">
        <v>2.6</v>
      </c>
      <c r="F45" s="56">
        <f t="shared" si="8"/>
        <v>27.56</v>
      </c>
      <c r="G45" s="73"/>
      <c r="H45" s="25">
        <f t="shared" si="7"/>
        <v>0</v>
      </c>
    </row>
    <row r="46" spans="1:10" ht="9.9499999999999993" customHeight="1" x14ac:dyDescent="0.25">
      <c r="A46" s="1"/>
      <c r="B46" s="54" t="s">
        <v>65</v>
      </c>
      <c r="C46" s="174" t="s">
        <v>21</v>
      </c>
      <c r="D46" s="175"/>
      <c r="E46" s="57">
        <v>8.3000000000000007</v>
      </c>
      <c r="F46" s="56">
        <f>E46*35</f>
        <v>290.5</v>
      </c>
      <c r="G46" s="73"/>
      <c r="H46" s="25">
        <f t="shared" si="7"/>
        <v>0</v>
      </c>
      <c r="J46" s="69"/>
    </row>
    <row r="47" spans="1:10" ht="9.9499999999999993" customHeight="1" x14ac:dyDescent="0.25">
      <c r="A47" s="1"/>
      <c r="B47" s="74"/>
      <c r="C47" s="191"/>
      <c r="D47" s="192"/>
      <c r="E47" s="75"/>
      <c r="F47" s="59">
        <f>E47*G47</f>
        <v>0</v>
      </c>
      <c r="G47" s="47"/>
      <c r="H47" s="25">
        <f t="shared" ref="H47:H49" si="9">G47*F47</f>
        <v>0</v>
      </c>
    </row>
    <row r="48" spans="1:10" ht="9.9499999999999993" customHeight="1" x14ac:dyDescent="0.25">
      <c r="A48" s="1"/>
      <c r="B48" s="53"/>
      <c r="C48" s="76"/>
      <c r="D48" s="76"/>
      <c r="E48" s="67"/>
      <c r="F48" s="59">
        <f>E48*G48</f>
        <v>0</v>
      </c>
      <c r="G48" s="47"/>
      <c r="H48" s="25">
        <f t="shared" si="9"/>
        <v>0</v>
      </c>
    </row>
    <row r="49" spans="1:10" ht="9.9499999999999993" customHeight="1" thickBot="1" x14ac:dyDescent="0.3">
      <c r="A49" s="1"/>
      <c r="B49" s="52"/>
      <c r="C49" s="77"/>
      <c r="D49" s="77"/>
      <c r="E49" s="68"/>
      <c r="F49" s="60">
        <f>E49*G49</f>
        <v>0</v>
      </c>
      <c r="G49" s="47"/>
      <c r="H49" s="25">
        <f t="shared" si="9"/>
        <v>0</v>
      </c>
    </row>
    <row r="50" spans="1:10" ht="9.9499999999999993" customHeight="1" x14ac:dyDescent="0.25">
      <c r="A50" s="1"/>
      <c r="B50" s="184" t="s">
        <v>27</v>
      </c>
      <c r="C50" s="185"/>
      <c r="D50" s="185"/>
      <c r="E50" s="185"/>
      <c r="F50" s="185"/>
      <c r="G50" s="185"/>
      <c r="H50" s="61">
        <f>SUM(H18:H49)</f>
        <v>0</v>
      </c>
      <c r="I50" s="2"/>
    </row>
    <row r="51" spans="1:10" ht="9.9499999999999993" customHeight="1" x14ac:dyDescent="0.25">
      <c r="A51" s="1"/>
      <c r="B51" s="186" t="s">
        <v>28</v>
      </c>
      <c r="C51" s="187"/>
      <c r="D51" s="187"/>
      <c r="E51" s="187"/>
      <c r="F51" s="187"/>
      <c r="G51" s="188"/>
      <c r="H51" s="62">
        <f>0.23*H50</f>
        <v>0</v>
      </c>
      <c r="I51" s="2"/>
      <c r="J51" s="1"/>
    </row>
    <row r="52" spans="1:10" ht="9.9499999999999993" customHeight="1" x14ac:dyDescent="0.25">
      <c r="A52" s="1"/>
      <c r="B52" s="87" t="s">
        <v>29</v>
      </c>
      <c r="C52" s="88"/>
      <c r="D52" s="88"/>
      <c r="E52" s="88"/>
      <c r="F52" s="88"/>
      <c r="G52" s="88"/>
      <c r="H52" s="63">
        <f>SUM(H50:H51)</f>
        <v>0</v>
      </c>
      <c r="I52" s="2"/>
      <c r="J52" s="1"/>
    </row>
    <row r="53" spans="1:10" ht="19.899999999999999" customHeight="1" x14ac:dyDescent="0.25">
      <c r="A53" s="1"/>
      <c r="B53" s="181" t="s">
        <v>30</v>
      </c>
      <c r="C53" s="182"/>
      <c r="D53" s="30" t="s">
        <v>19</v>
      </c>
      <c r="E53" s="183" t="s">
        <v>39</v>
      </c>
      <c r="F53" s="183"/>
      <c r="G53" s="30" t="s">
        <v>20</v>
      </c>
      <c r="H53" s="70" t="s">
        <v>75</v>
      </c>
      <c r="I53" s="2"/>
      <c r="J53" s="1"/>
    </row>
    <row r="54" spans="1:10" ht="9.9499999999999993" customHeight="1" x14ac:dyDescent="0.25">
      <c r="A54" s="1"/>
      <c r="B54" s="104"/>
      <c r="C54" s="105"/>
      <c r="D54" s="31"/>
      <c r="E54" s="108"/>
      <c r="F54" s="108"/>
      <c r="G54" s="31"/>
      <c r="H54" s="32">
        <f>E54*G54</f>
        <v>0</v>
      </c>
      <c r="I54" s="2"/>
      <c r="J54" s="1"/>
    </row>
    <row r="55" spans="1:10" ht="9.9499999999999993" customHeight="1" x14ac:dyDescent="0.25">
      <c r="A55" s="1"/>
      <c r="B55" s="114"/>
      <c r="C55" s="115"/>
      <c r="D55" s="33"/>
      <c r="E55" s="85"/>
      <c r="F55" s="85"/>
      <c r="G55" s="33"/>
      <c r="H55" s="34">
        <f>E55*G55</f>
        <v>0</v>
      </c>
      <c r="I55" s="12"/>
      <c r="J55" s="1"/>
    </row>
    <row r="56" spans="1:10" ht="9.9499999999999993" customHeight="1" thickBot="1" x14ac:dyDescent="0.3">
      <c r="A56" s="1"/>
      <c r="B56" s="116"/>
      <c r="C56" s="117"/>
      <c r="D56" s="35"/>
      <c r="E56" s="86"/>
      <c r="F56" s="86"/>
      <c r="G56" s="35"/>
      <c r="H56" s="36">
        <f>E56*G56</f>
        <v>0</v>
      </c>
      <c r="I56" s="2"/>
      <c r="J56" s="1"/>
    </row>
    <row r="57" spans="1:10" ht="9.9499999999999993" customHeight="1" x14ac:dyDescent="0.25">
      <c r="A57" s="1"/>
      <c r="B57" s="189" t="s">
        <v>27</v>
      </c>
      <c r="C57" s="190"/>
      <c r="D57" s="190"/>
      <c r="E57" s="190"/>
      <c r="F57" s="190"/>
      <c r="G57" s="190"/>
      <c r="H57" s="64">
        <f>SUM(H54:H56)</f>
        <v>0</v>
      </c>
      <c r="I57" s="2"/>
      <c r="J57" s="1"/>
    </row>
    <row r="58" spans="1:10" ht="9.9499999999999993" customHeight="1" x14ac:dyDescent="0.25">
      <c r="A58" s="1"/>
      <c r="B58" s="186" t="s">
        <v>28</v>
      </c>
      <c r="C58" s="187"/>
      <c r="D58" s="187"/>
      <c r="E58" s="187"/>
      <c r="F58" s="187"/>
      <c r="G58" s="188"/>
      <c r="H58" s="62">
        <f>0.23*H57</f>
        <v>0</v>
      </c>
      <c r="I58" s="2"/>
      <c r="J58" s="1"/>
    </row>
    <row r="59" spans="1:10" ht="9.9499999999999993" customHeight="1" x14ac:dyDescent="0.25">
      <c r="A59" s="1"/>
      <c r="B59" s="102" t="s">
        <v>29</v>
      </c>
      <c r="C59" s="103"/>
      <c r="D59" s="103"/>
      <c r="E59" s="103"/>
      <c r="F59" s="103"/>
      <c r="G59" s="103"/>
      <c r="H59" s="65">
        <f>SUM(H57:H58)</f>
        <v>0</v>
      </c>
      <c r="I59" s="2"/>
      <c r="J59" s="1"/>
    </row>
    <row r="60" spans="1:10" ht="3" customHeight="1" x14ac:dyDescent="0.25">
      <c r="A60" s="1"/>
      <c r="B60" s="15"/>
      <c r="C60" s="15"/>
      <c r="D60" s="15"/>
      <c r="E60" s="15"/>
      <c r="F60" s="44"/>
      <c r="G60" s="15"/>
      <c r="H60" s="16"/>
      <c r="I60" s="2"/>
      <c r="J60" s="1"/>
    </row>
    <row r="61" spans="1:10" s="23" customFormat="1" ht="12" customHeight="1" x14ac:dyDescent="0.3">
      <c r="B61" s="78" t="s">
        <v>31</v>
      </c>
      <c r="C61" s="79"/>
      <c r="D61" s="79"/>
      <c r="E61" s="79"/>
      <c r="F61" s="79"/>
      <c r="G61" s="79"/>
      <c r="H61" s="80"/>
    </row>
    <row r="62" spans="1:10" ht="15" customHeight="1" x14ac:dyDescent="0.25">
      <c r="A62" s="1"/>
      <c r="B62" s="109" t="s">
        <v>32</v>
      </c>
      <c r="C62" s="110"/>
      <c r="D62" s="37" t="s">
        <v>26</v>
      </c>
      <c r="E62" s="38" t="s">
        <v>33</v>
      </c>
      <c r="F62" s="111"/>
      <c r="G62" s="112"/>
      <c r="H62" s="113"/>
      <c r="I62" s="2"/>
      <c r="J62" s="1"/>
    </row>
    <row r="63" spans="1:10" ht="3" customHeight="1" x14ac:dyDescent="0.25">
      <c r="A63" s="1"/>
      <c r="B63" s="39"/>
      <c r="C63" s="39"/>
      <c r="D63" s="40"/>
      <c r="E63" s="41"/>
      <c r="F63" s="42"/>
      <c r="G63" s="42"/>
      <c r="H63" s="42"/>
      <c r="I63" s="2"/>
      <c r="J63" s="1"/>
    </row>
    <row r="64" spans="1:10" s="23" customFormat="1" ht="9.9499999999999993" customHeight="1" x14ac:dyDescent="0.3">
      <c r="B64" s="89" t="s">
        <v>43</v>
      </c>
      <c r="C64" s="90"/>
      <c r="D64" s="90"/>
      <c r="E64" s="90"/>
      <c r="F64" s="90"/>
      <c r="G64" s="90"/>
      <c r="H64" s="91"/>
    </row>
    <row r="65" spans="1:13" ht="9.9499999999999993" customHeight="1" thickBot="1" x14ac:dyDescent="0.3">
      <c r="A65" s="1"/>
      <c r="B65" s="106" t="s">
        <v>34</v>
      </c>
      <c r="C65" s="92" t="s">
        <v>35</v>
      </c>
      <c r="D65" s="92"/>
      <c r="E65" s="92"/>
      <c r="F65" s="94" t="s">
        <v>36</v>
      </c>
      <c r="G65" s="96" t="s">
        <v>41</v>
      </c>
      <c r="H65" s="97"/>
      <c r="I65" s="1"/>
      <c r="J65" s="1"/>
    </row>
    <row r="66" spans="1:13" ht="20.100000000000001" customHeight="1" x14ac:dyDescent="0.25">
      <c r="A66" s="1"/>
      <c r="B66" s="107"/>
      <c r="C66" s="93"/>
      <c r="D66" s="93"/>
      <c r="E66" s="93"/>
      <c r="F66" s="95"/>
      <c r="G66" s="96"/>
      <c r="H66" s="97"/>
      <c r="I66" s="1"/>
      <c r="J66" s="1"/>
    </row>
    <row r="67" spans="1:13" ht="15" customHeight="1" x14ac:dyDescent="0.25">
      <c r="A67" s="1"/>
      <c r="B67" s="43"/>
      <c r="C67" s="98"/>
      <c r="D67" s="99"/>
      <c r="E67" s="99"/>
      <c r="F67" s="50"/>
      <c r="G67" s="100"/>
      <c r="H67" s="101"/>
      <c r="I67" s="1"/>
      <c r="J67" s="1"/>
    </row>
    <row r="68" spans="1:13" ht="9.9499999999999993" customHeight="1" x14ac:dyDescent="0.25">
      <c r="A68" s="1"/>
      <c r="B68" s="66" t="s">
        <v>37</v>
      </c>
      <c r="C68" s="83">
        <v>4</v>
      </c>
      <c r="D68" s="83"/>
      <c r="E68" s="83"/>
      <c r="F68" s="83"/>
      <c r="G68" s="83"/>
      <c r="H68" s="84"/>
      <c r="I68" s="1"/>
      <c r="J68" s="1"/>
    </row>
    <row r="69" spans="1:13" ht="9.9499999999999993" customHeight="1" x14ac:dyDescent="0.25">
      <c r="A69" s="1"/>
      <c r="B69" s="142"/>
      <c r="C69" s="143"/>
      <c r="D69" s="143"/>
      <c r="E69" s="143"/>
      <c r="F69" s="143"/>
      <c r="G69" s="143"/>
      <c r="H69" s="144"/>
      <c r="I69" s="1"/>
      <c r="J69" s="1"/>
    </row>
    <row r="70" spans="1:13" ht="9.9499999999999993" customHeight="1" x14ac:dyDescent="0.25">
      <c r="A70" s="1"/>
      <c r="B70" s="149" t="s">
        <v>76</v>
      </c>
      <c r="C70" s="149"/>
      <c r="D70" s="149"/>
      <c r="E70" s="149"/>
      <c r="F70" s="149"/>
      <c r="G70" s="149"/>
      <c r="H70" s="149"/>
      <c r="I70" s="1"/>
      <c r="J70" s="1"/>
    </row>
    <row r="71" spans="1:13" ht="9.9499999999999993" customHeight="1" thickBot="1" x14ac:dyDescent="0.3">
      <c r="A71" s="1"/>
      <c r="B71" s="146" t="s">
        <v>67</v>
      </c>
      <c r="C71" s="147"/>
      <c r="D71" s="147"/>
      <c r="E71" s="147"/>
      <c r="F71" s="147"/>
      <c r="G71" s="147"/>
      <c r="H71" s="148"/>
      <c r="I71" s="1"/>
      <c r="J71" s="1"/>
      <c r="M71" s="45"/>
    </row>
    <row r="72" spans="1:13" ht="50.25" customHeight="1" x14ac:dyDescent="0.25">
      <c r="A72" s="1"/>
      <c r="B72" s="145" t="s">
        <v>42</v>
      </c>
      <c r="C72" s="145"/>
      <c r="D72" s="145"/>
      <c r="E72" s="145"/>
      <c r="F72" s="145"/>
      <c r="G72" s="145"/>
      <c r="H72" s="145"/>
      <c r="I72" s="1"/>
      <c r="J72" s="1"/>
    </row>
  </sheetData>
  <sheetProtection algorithmName="SHA-512" hashValue="QF5TpZQouZYdXFrKjYAJHIEERLBDdGfR+Zzyse/v5QLVgwmef7rSoVoIL+APNf4OsIC+vD4Hj4PKi4qlIyOiRg==" saltValue="tLr2z3betg2zLmeVcN9iCw==" spinCount="100000" sheet="1" objects="1" scenarios="1"/>
  <mergeCells count="88">
    <mergeCell ref="C46:D46"/>
    <mergeCell ref="C47:D47"/>
    <mergeCell ref="C43:D43"/>
    <mergeCell ref="C44:D44"/>
    <mergeCell ref="C45:D45"/>
    <mergeCell ref="B53:C53"/>
    <mergeCell ref="E53:F53"/>
    <mergeCell ref="B50:G50"/>
    <mergeCell ref="B51:G51"/>
    <mergeCell ref="B58:G58"/>
    <mergeCell ref="B57:G57"/>
    <mergeCell ref="C41:D41"/>
    <mergeCell ref="C42:D42"/>
    <mergeCell ref="C24:D24"/>
    <mergeCell ref="C25:D25"/>
    <mergeCell ref="C27:D27"/>
    <mergeCell ref="C28:D28"/>
    <mergeCell ref="C26:D26"/>
    <mergeCell ref="C29:D29"/>
    <mergeCell ref="C31:D31"/>
    <mergeCell ref="C32:D32"/>
    <mergeCell ref="C33:D33"/>
    <mergeCell ref="C30:D30"/>
    <mergeCell ref="C37:D37"/>
    <mergeCell ref="C39:D39"/>
    <mergeCell ref="C34:D34"/>
    <mergeCell ref="C35:D35"/>
    <mergeCell ref="C40:D40"/>
    <mergeCell ref="B16:F16"/>
    <mergeCell ref="C12:D12"/>
    <mergeCell ref="C17:D17"/>
    <mergeCell ref="C36:D36"/>
    <mergeCell ref="C38:D38"/>
    <mergeCell ref="C19:D19"/>
    <mergeCell ref="C20:D20"/>
    <mergeCell ref="C21:D21"/>
    <mergeCell ref="C22:D22"/>
    <mergeCell ref="C23:D23"/>
    <mergeCell ref="B69:H69"/>
    <mergeCell ref="B72:H72"/>
    <mergeCell ref="B71:H71"/>
    <mergeCell ref="B70:H70"/>
    <mergeCell ref="F1:H1"/>
    <mergeCell ref="B2:H2"/>
    <mergeCell ref="B9:H9"/>
    <mergeCell ref="C3:E3"/>
    <mergeCell ref="C4:E4"/>
    <mergeCell ref="C5:E5"/>
    <mergeCell ref="C6:E6"/>
    <mergeCell ref="B1:E1"/>
    <mergeCell ref="B13:C13"/>
    <mergeCell ref="D13:F13"/>
    <mergeCell ref="H3:H4"/>
    <mergeCell ref="C10:H10"/>
    <mergeCell ref="B7:E7"/>
    <mergeCell ref="F7:H7"/>
    <mergeCell ref="F6:G6"/>
    <mergeCell ref="B14:C14"/>
    <mergeCell ref="D14:F14"/>
    <mergeCell ref="C11:D11"/>
    <mergeCell ref="G11:H11"/>
    <mergeCell ref="F3:G4"/>
    <mergeCell ref="G12:H12"/>
    <mergeCell ref="G13:H13"/>
    <mergeCell ref="G14:H14"/>
    <mergeCell ref="F5:G5"/>
    <mergeCell ref="B65:B66"/>
    <mergeCell ref="E54:F54"/>
    <mergeCell ref="B62:C62"/>
    <mergeCell ref="F62:H62"/>
    <mergeCell ref="B55:C55"/>
    <mergeCell ref="B56:C56"/>
    <mergeCell ref="C48:D48"/>
    <mergeCell ref="C49:D49"/>
    <mergeCell ref="B61:H61"/>
    <mergeCell ref="C18:D18"/>
    <mergeCell ref="C68:H68"/>
    <mergeCell ref="E55:F55"/>
    <mergeCell ref="E56:F56"/>
    <mergeCell ref="B52:G52"/>
    <mergeCell ref="B64:H64"/>
    <mergeCell ref="C65:E66"/>
    <mergeCell ref="F65:F66"/>
    <mergeCell ref="G65:H66"/>
    <mergeCell ref="C67:E67"/>
    <mergeCell ref="G67:H67"/>
    <mergeCell ref="B59:G59"/>
    <mergeCell ref="B54:C54"/>
  </mergeCells>
  <printOptions horizontalCentered="1" verticalCentered="1"/>
  <pageMargins left="0.31496062992125984" right="0.31496062992125984" top="0.19685039370078741" bottom="0.35433070866141736" header="0.31496062992125984" footer="0.31496062992125984"/>
  <pageSetup paperSize="9" scale="95" orientation="portrait" r:id="rId1"/>
  <ignoredErrors>
    <ignoredError sqref="F36 H38" formula="1"/>
  </ignoredError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5</xdr:col>
                <xdr:colOff>371475</xdr:colOff>
                <xdr:row>0</xdr:row>
                <xdr:rowOff>0</xdr:rowOff>
              </from>
              <to>
                <xdr:col>7</xdr:col>
                <xdr:colOff>190500</xdr:colOff>
                <xdr:row>0</xdr:row>
                <xdr:rowOff>342900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Nota Encomenda_IST-ID</vt:lpstr>
    </vt:vector>
  </TitlesOfParts>
  <Company>Instituto Superior Técnico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Sequeira</dc:creator>
  <cp:lastModifiedBy>Adriana Sousa</cp:lastModifiedBy>
  <cp:lastPrinted>2021-07-22T18:25:01Z</cp:lastPrinted>
  <dcterms:created xsi:type="dcterms:W3CDTF">2015-07-09T11:04:51Z</dcterms:created>
  <dcterms:modified xsi:type="dcterms:W3CDTF">2022-01-19T11:08:57Z</dcterms:modified>
</cp:coreProperties>
</file>